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conomie du livre\Contrat_de_filiere_Livre\2024-2026\Documents\Maisons d'édition\"/>
    </mc:Choice>
  </mc:AlternateContent>
  <xr:revisionPtr revIDLastSave="0" documentId="13_ncr:1_{1A7BD7A1-F315-4180-A762-DB1A76D889D9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Présentation CP" sheetId="1" r:id="rId1"/>
    <sheet name="Compte prévisionnel" sheetId="2" r:id="rId2"/>
    <sheet name="Exempl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0" i="3" l="1"/>
  <c r="G77" i="3"/>
  <c r="G75" i="3"/>
  <c r="G35" i="3"/>
  <c r="G74" i="3" s="1"/>
  <c r="G29" i="3"/>
  <c r="D26" i="3"/>
  <c r="G25" i="3"/>
  <c r="G26" i="3" s="1"/>
  <c r="G23" i="3"/>
  <c r="D22" i="3"/>
  <c r="G19" i="3"/>
  <c r="G21" i="3" s="1"/>
  <c r="G22" i="3" s="1"/>
  <c r="G16" i="3"/>
  <c r="G13" i="3"/>
  <c r="G10" i="3"/>
  <c r="BY86" i="2"/>
  <c r="BT86" i="2"/>
  <c r="BO86" i="2"/>
  <c r="BJ86" i="2"/>
  <c r="BE86" i="2"/>
  <c r="AZ86" i="2"/>
  <c r="AU86" i="2"/>
  <c r="AP86" i="2"/>
  <c r="AK86" i="2"/>
  <c r="AF86" i="2"/>
  <c r="AA86" i="2"/>
  <c r="V86" i="2"/>
  <c r="Q86" i="2"/>
  <c r="L86" i="2"/>
  <c r="G86" i="2"/>
  <c r="BY83" i="2"/>
  <c r="BT83" i="2"/>
  <c r="BO83" i="2"/>
  <c r="BJ83" i="2"/>
  <c r="BE83" i="2"/>
  <c r="AZ83" i="2"/>
  <c r="AU83" i="2"/>
  <c r="AP83" i="2"/>
  <c r="AK83" i="2"/>
  <c r="AF83" i="2"/>
  <c r="AA83" i="2"/>
  <c r="V83" i="2"/>
  <c r="Q83" i="2"/>
  <c r="L83" i="2"/>
  <c r="G83" i="2"/>
  <c r="BY80" i="2"/>
  <c r="BT80" i="2"/>
  <c r="BO80" i="2"/>
  <c r="BJ80" i="2"/>
  <c r="BE80" i="2"/>
  <c r="AZ80" i="2"/>
  <c r="AU80" i="2"/>
  <c r="AP80" i="2"/>
  <c r="AK80" i="2"/>
  <c r="AF80" i="2"/>
  <c r="AA80" i="2"/>
  <c r="V80" i="2"/>
  <c r="Q80" i="2"/>
  <c r="L80" i="2"/>
  <c r="G80" i="2"/>
  <c r="G78" i="2"/>
  <c r="AP77" i="2"/>
  <c r="AA77" i="2"/>
  <c r="BY39" i="2"/>
  <c r="BY78" i="2" s="1"/>
  <c r="BT39" i="2"/>
  <c r="BT78" i="2" s="1"/>
  <c r="BO39" i="2"/>
  <c r="BO78" i="2" s="1"/>
  <c r="BJ39" i="2"/>
  <c r="BJ78" i="2" s="1"/>
  <c r="BE39" i="2"/>
  <c r="BE78" i="2" s="1"/>
  <c r="AZ39" i="2"/>
  <c r="AZ78" i="2" s="1"/>
  <c r="AU39" i="2"/>
  <c r="AU78" i="2" s="1"/>
  <c r="AP39" i="2"/>
  <c r="AK39" i="2"/>
  <c r="AK78" i="2" s="1"/>
  <c r="AF39" i="2"/>
  <c r="AF78" i="2" s="1"/>
  <c r="AA39" i="2"/>
  <c r="AA78" i="2" s="1"/>
  <c r="V39" i="2"/>
  <c r="V78" i="2" s="1"/>
  <c r="Q39" i="2"/>
  <c r="Q78" i="2" s="1"/>
  <c r="L39" i="2"/>
  <c r="L78" i="2" s="1"/>
  <c r="G39" i="2"/>
  <c r="BY33" i="2"/>
  <c r="BT33" i="2"/>
  <c r="BO33" i="2"/>
  <c r="BO77" i="2" s="1"/>
  <c r="BJ33" i="2"/>
  <c r="BE33" i="2"/>
  <c r="AZ33" i="2"/>
  <c r="AU33" i="2"/>
  <c r="AP33" i="2"/>
  <c r="AP71" i="2" s="1"/>
  <c r="AK33" i="2"/>
  <c r="AF33" i="2"/>
  <c r="AA33" i="2"/>
  <c r="V33" i="2"/>
  <c r="Q33" i="2"/>
  <c r="L33" i="2"/>
  <c r="G33" i="2"/>
  <c r="AK28" i="2"/>
  <c r="AR25" i="2"/>
  <c r="AU19" i="2" s="1"/>
  <c r="AM25" i="2"/>
  <c r="AP19" i="2" s="1"/>
  <c r="BY24" i="2"/>
  <c r="BY26" i="2" s="1"/>
  <c r="AK24" i="2"/>
  <c r="AA24" i="2"/>
  <c r="BY22" i="2"/>
  <c r="BY28" i="2" s="1"/>
  <c r="BT22" i="2"/>
  <c r="BO22" i="2"/>
  <c r="BO28" i="2" s="1"/>
  <c r="BJ22" i="2"/>
  <c r="BJ28" i="2" s="1"/>
  <c r="BE22" i="2"/>
  <c r="BE24" i="2" s="1"/>
  <c r="AZ22" i="2"/>
  <c r="AZ28" i="2" s="1"/>
  <c r="AU22" i="2"/>
  <c r="AU24" i="2" s="1"/>
  <c r="AU25" i="2" s="1"/>
  <c r="AP22" i="2"/>
  <c r="AP24" i="2" s="1"/>
  <c r="AK22" i="2"/>
  <c r="AF22" i="2"/>
  <c r="AF28" i="2" s="1"/>
  <c r="AA22" i="2"/>
  <c r="AA28" i="2" s="1"/>
  <c r="V22" i="2"/>
  <c r="V28" i="2" s="1"/>
  <c r="Q22" i="2"/>
  <c r="Q24" i="2" s="1"/>
  <c r="L22" i="2"/>
  <c r="L24" i="2" s="1"/>
  <c r="L25" i="2" s="1"/>
  <c r="G22" i="2"/>
  <c r="BY16" i="2"/>
  <c r="BV29" i="2" s="1"/>
  <c r="BT16" i="2"/>
  <c r="BT49" i="2" s="1"/>
  <c r="BO16" i="2"/>
  <c r="BO54" i="2" s="1"/>
  <c r="BJ16" i="2"/>
  <c r="BE16" i="2"/>
  <c r="BB25" i="2" s="1"/>
  <c r="BE19" i="2" s="1"/>
  <c r="AZ16" i="2"/>
  <c r="AW27" i="2" s="1"/>
  <c r="AU16" i="2"/>
  <c r="AR29" i="2" s="1"/>
  <c r="AP16" i="2"/>
  <c r="AP54" i="2" s="1"/>
  <c r="AK16" i="2"/>
  <c r="AH29" i="2" s="1"/>
  <c r="AF16" i="2"/>
  <c r="AC25" i="2" s="1"/>
  <c r="AF19" i="2" s="1"/>
  <c r="AA16" i="2"/>
  <c r="AA54" i="2" s="1"/>
  <c r="V16" i="2"/>
  <c r="Q16" i="2"/>
  <c r="N27" i="2" s="1"/>
  <c r="L16" i="2"/>
  <c r="I25" i="2" s="1"/>
  <c r="L19" i="2" s="1"/>
  <c r="G16" i="2"/>
  <c r="G49" i="2" s="1"/>
  <c r="BY13" i="2"/>
  <c r="BT13" i="2"/>
  <c r="BO13" i="2"/>
  <c r="BJ13" i="2"/>
  <c r="BE13" i="2"/>
  <c r="AZ13" i="2"/>
  <c r="AU13" i="2"/>
  <c r="AP13" i="2"/>
  <c r="AK13" i="2"/>
  <c r="AF13" i="2"/>
  <c r="AA13" i="2"/>
  <c r="V13" i="2"/>
  <c r="Q13" i="2"/>
  <c r="L13" i="2"/>
  <c r="G13" i="2"/>
  <c r="N25" i="2" l="1"/>
  <c r="Q19" i="2" s="1"/>
  <c r="Q25" i="2"/>
  <c r="Q31" i="2" s="1"/>
  <c r="Q81" i="2" s="1"/>
  <c r="BE25" i="2"/>
  <c r="AZ24" i="2"/>
  <c r="BB27" i="2"/>
  <c r="L28" i="2"/>
  <c r="L29" i="2" s="1"/>
  <c r="BJ24" i="2"/>
  <c r="BJ26" i="2" s="1"/>
  <c r="BJ27" i="2" s="1"/>
  <c r="AK29" i="2"/>
  <c r="AZ26" i="2"/>
  <c r="AZ27" i="2" s="1"/>
  <c r="AK26" i="2"/>
  <c r="BY29" i="2"/>
  <c r="D25" i="2"/>
  <c r="G19" i="2" s="1"/>
  <c r="I29" i="2"/>
  <c r="AZ49" i="2"/>
  <c r="BO24" i="2"/>
  <c r="BO26" i="2" s="1"/>
  <c r="AP25" i="2"/>
  <c r="AM29" i="2"/>
  <c r="BT75" i="2"/>
  <c r="BT89" i="2" s="1"/>
  <c r="AF29" i="2"/>
  <c r="V29" i="2"/>
  <c r="AZ29" i="2"/>
  <c r="G75" i="2"/>
  <c r="G89" i="2" s="1"/>
  <c r="L26" i="2"/>
  <c r="BV27" i="2"/>
  <c r="BY27" i="2" s="1"/>
  <c r="G28" i="2"/>
  <c r="G29" i="2" s="1"/>
  <c r="AF24" i="2"/>
  <c r="AF25" i="2" s="1"/>
  <c r="AF26" i="2"/>
  <c r="BT24" i="2"/>
  <c r="BT26" i="2" s="1"/>
  <c r="BT27" i="2" s="1"/>
  <c r="BL25" i="2"/>
  <c r="BO19" i="2" s="1"/>
  <c r="AA26" i="2"/>
  <c r="D27" i="2"/>
  <c r="Q28" i="2"/>
  <c r="Q29" i="2" s="1"/>
  <c r="BT28" i="2"/>
  <c r="X29" i="2"/>
  <c r="AA29" i="2" s="1"/>
  <c r="AF71" i="2"/>
  <c r="AF77" i="2"/>
  <c r="BT71" i="2"/>
  <c r="BT77" i="2"/>
  <c r="AF49" i="2"/>
  <c r="L54" i="2"/>
  <c r="BY71" i="2"/>
  <c r="G24" i="3"/>
  <c r="Q49" i="2"/>
  <c r="N29" i="2"/>
  <c r="BE49" i="2"/>
  <c r="BB29" i="2"/>
  <c r="BO25" i="2"/>
  <c r="I27" i="2"/>
  <c r="AH27" i="2"/>
  <c r="AK27" i="2" s="1"/>
  <c r="AC29" i="2"/>
  <c r="AK77" i="2"/>
  <c r="BY77" i="2"/>
  <c r="AP78" i="2"/>
  <c r="AK49" i="2"/>
  <c r="Q54" i="2"/>
  <c r="BT54" i="2"/>
  <c r="BT45" i="2" s="1"/>
  <c r="V54" i="2"/>
  <c r="S25" i="2"/>
  <c r="V19" i="2" s="1"/>
  <c r="S27" i="2"/>
  <c r="BJ54" i="2"/>
  <c r="BG25" i="2"/>
  <c r="BJ19" i="2" s="1"/>
  <c r="BG27" i="2"/>
  <c r="G24" i="2"/>
  <c r="G25" i="2" s="1"/>
  <c r="BQ25" i="2"/>
  <c r="BT19" i="2" s="1"/>
  <c r="AP26" i="2"/>
  <c r="AP27" i="2" s="1"/>
  <c r="AP99" i="2" s="1"/>
  <c r="AP100" i="2" s="1"/>
  <c r="BL27" i="2"/>
  <c r="D29" i="2"/>
  <c r="BG29" i="2"/>
  <c r="BJ29" i="2" s="1"/>
  <c r="AP70" i="2"/>
  <c r="AP95" i="2" s="1"/>
  <c r="AP104" i="2" s="1"/>
  <c r="AP84" i="2"/>
  <c r="AU49" i="2"/>
  <c r="BY54" i="2"/>
  <c r="X25" i="2"/>
  <c r="AA19" i="2" s="1"/>
  <c r="BV25" i="2"/>
  <c r="BY19" i="2" s="1"/>
  <c r="BQ27" i="2"/>
  <c r="G71" i="2"/>
  <c r="G77" i="2"/>
  <c r="AU71" i="2"/>
  <c r="AU77" i="2"/>
  <c r="AF54" i="2"/>
  <c r="L71" i="2"/>
  <c r="V24" i="2"/>
  <c r="AW25" i="2"/>
  <c r="AZ19" i="2" s="1"/>
  <c r="BE26" i="2"/>
  <c r="BE27" i="2" s="1"/>
  <c r="AR27" i="2"/>
  <c r="AP28" i="2"/>
  <c r="AP29" i="2" s="1"/>
  <c r="BL29" i="2"/>
  <c r="BJ49" i="2"/>
  <c r="AK54" i="2"/>
  <c r="AA71" i="2"/>
  <c r="L77" i="2"/>
  <c r="BQ29" i="2"/>
  <c r="Q77" i="2"/>
  <c r="Q71" i="2"/>
  <c r="BE77" i="2"/>
  <c r="BE71" i="2"/>
  <c r="L49" i="2"/>
  <c r="BO49" i="2"/>
  <c r="AK71" i="2"/>
  <c r="AH25" i="2"/>
  <c r="Q26" i="2"/>
  <c r="Q27" i="2" s="1"/>
  <c r="X27" i="2"/>
  <c r="BE28" i="2"/>
  <c r="S29" i="2"/>
  <c r="V77" i="2"/>
  <c r="V71" i="2"/>
  <c r="BJ77" i="2"/>
  <c r="BJ71" i="2"/>
  <c r="V49" i="2"/>
  <c r="AZ54" i="2"/>
  <c r="AZ75" i="2" s="1"/>
  <c r="AZ89" i="2" s="1"/>
  <c r="AZ71" i="2"/>
  <c r="G76" i="3"/>
  <c r="AU26" i="2"/>
  <c r="AU28" i="2"/>
  <c r="AU29" i="2" s="1"/>
  <c r="G54" i="2"/>
  <c r="G45" i="2" s="1"/>
  <c r="AU54" i="2"/>
  <c r="AC27" i="2"/>
  <c r="BO29" i="2"/>
  <c r="AW29" i="2"/>
  <c r="AA49" i="2"/>
  <c r="BY49" i="2"/>
  <c r="BE54" i="2"/>
  <c r="BO71" i="2"/>
  <c r="AZ77" i="2"/>
  <c r="AM27" i="2"/>
  <c r="AP49" i="2"/>
  <c r="G67" i="3"/>
  <c r="G73" i="3"/>
  <c r="D24" i="3"/>
  <c r="G45" i="3"/>
  <c r="G50" i="3"/>
  <c r="AZ45" i="2" l="1"/>
  <c r="AZ25" i="2"/>
  <c r="AZ31" i="2" s="1"/>
  <c r="AZ81" i="2" s="1"/>
  <c r="G26" i="2"/>
  <c r="G27" i="2" s="1"/>
  <c r="AA25" i="2"/>
  <c r="Q82" i="2"/>
  <c r="AU27" i="2"/>
  <c r="AU82" i="2" s="1"/>
  <c r="BO27" i="2"/>
  <c r="BT25" i="2"/>
  <c r="G93" i="3"/>
  <c r="G94" i="3" s="1"/>
  <c r="BJ84" i="2"/>
  <c r="BJ70" i="2"/>
  <c r="BT84" i="2"/>
  <c r="BT70" i="2"/>
  <c r="AF27" i="2"/>
  <c r="G78" i="3"/>
  <c r="G66" i="3"/>
  <c r="BY75" i="2"/>
  <c r="BY89" i="2" s="1"/>
  <c r="BY45" i="2"/>
  <c r="AU75" i="2"/>
  <c r="AU89" i="2" s="1"/>
  <c r="AU45" i="2"/>
  <c r="G31" i="2"/>
  <c r="G81" i="2" s="1"/>
  <c r="BY70" i="2"/>
  <c r="BY84" i="2"/>
  <c r="BT29" i="2"/>
  <c r="AF31" i="2"/>
  <c r="AF81" i="2" s="1"/>
  <c r="AP31" i="2"/>
  <c r="AP81" i="2" s="1"/>
  <c r="AP76" i="2" s="1"/>
  <c r="AP90" i="2" s="1"/>
  <c r="Q45" i="2"/>
  <c r="Q75" i="2"/>
  <c r="Q89" i="2" s="1"/>
  <c r="AK25" i="2"/>
  <c r="AK19" i="2"/>
  <c r="AP101" i="2"/>
  <c r="AP102" i="2" s="1"/>
  <c r="BO82" i="2"/>
  <c r="BO31" i="2"/>
  <c r="BO81" i="2" s="1"/>
  <c r="G72" i="3"/>
  <c r="G84" i="3" s="1"/>
  <c r="AA75" i="2"/>
  <c r="AA89" i="2" s="1"/>
  <c r="AA45" i="2"/>
  <c r="AK84" i="2"/>
  <c r="AK70" i="2"/>
  <c r="AP82" i="2"/>
  <c r="AP97" i="2"/>
  <c r="AP98" i="2" s="1"/>
  <c r="AZ84" i="2"/>
  <c r="AZ70" i="2"/>
  <c r="BE29" i="2"/>
  <c r="BE99" i="2" s="1"/>
  <c r="BE100" i="2" s="1"/>
  <c r="BO75" i="2"/>
  <c r="BO89" i="2" s="1"/>
  <c r="BO45" i="2"/>
  <c r="Q84" i="2"/>
  <c r="Q70" i="2"/>
  <c r="Q99" i="2" s="1"/>
  <c r="Q100" i="2" s="1"/>
  <c r="AA70" i="2"/>
  <c r="AA84" i="2"/>
  <c r="V25" i="2"/>
  <c r="BE75" i="2"/>
  <c r="BE89" i="2" s="1"/>
  <c r="BE45" i="2"/>
  <c r="AF45" i="2"/>
  <c r="AF75" i="2"/>
  <c r="AF89" i="2" s="1"/>
  <c r="L27" i="2"/>
  <c r="BE84" i="2"/>
  <c r="BE70" i="2"/>
  <c r="AK75" i="2"/>
  <c r="AK89" i="2" s="1"/>
  <c r="AK45" i="2"/>
  <c r="BO70" i="2"/>
  <c r="BO99" i="2" s="1"/>
  <c r="BO100" i="2" s="1"/>
  <c r="BO84" i="2"/>
  <c r="G41" i="3"/>
  <c r="G71" i="3"/>
  <c r="G83" i="3" s="1"/>
  <c r="G70" i="2"/>
  <c r="G84" i="2"/>
  <c r="G76" i="2" s="1"/>
  <c r="G90" i="2" s="1"/>
  <c r="G91" i="2" s="1"/>
  <c r="AP45" i="2"/>
  <c r="AP75" i="2"/>
  <c r="AP89" i="2" s="1"/>
  <c r="AA27" i="2"/>
  <c r="AA31" i="2" s="1"/>
  <c r="AA81" i="2" s="1"/>
  <c r="V26" i="2"/>
  <c r="V27" i="2" s="1"/>
  <c r="V70" i="2"/>
  <c r="V84" i="2"/>
  <c r="AF84" i="2"/>
  <c r="AF76" i="2" s="1"/>
  <c r="AF90" i="2" s="1"/>
  <c r="AF70" i="2"/>
  <c r="L75" i="2"/>
  <c r="L89" i="2" s="1"/>
  <c r="L45" i="2"/>
  <c r="V75" i="2"/>
  <c r="V89" i="2" s="1"/>
  <c r="V45" i="2"/>
  <c r="Q76" i="2"/>
  <c r="Q90" i="2" s="1"/>
  <c r="BJ75" i="2"/>
  <c r="BJ89" i="2" s="1"/>
  <c r="BJ45" i="2"/>
  <c r="L84" i="2"/>
  <c r="L70" i="2"/>
  <c r="AU84" i="2"/>
  <c r="AU70" i="2"/>
  <c r="BY25" i="2"/>
  <c r="BJ25" i="2"/>
  <c r="AZ82" i="2" l="1"/>
  <c r="AU31" i="2"/>
  <c r="AU81" i="2" s="1"/>
  <c r="AU76" i="2" s="1"/>
  <c r="AU90" i="2" s="1"/>
  <c r="AU91" i="2" s="1"/>
  <c r="AZ76" i="2"/>
  <c r="AZ90" i="2" s="1"/>
  <c r="AZ91" i="2" s="1"/>
  <c r="BT31" i="2"/>
  <c r="BT81" i="2" s="1"/>
  <c r="BT76" i="2" s="1"/>
  <c r="BT90" i="2" s="1"/>
  <c r="BT91" i="2" s="1"/>
  <c r="BO76" i="2"/>
  <c r="BO90" i="2" s="1"/>
  <c r="BT92" i="2"/>
  <c r="BT88" i="2"/>
  <c r="AZ88" i="2"/>
  <c r="AZ92" i="2"/>
  <c r="AP91" i="2"/>
  <c r="AA97" i="2"/>
  <c r="AA98" i="2" s="1"/>
  <c r="AA95" i="2"/>
  <c r="AA104" i="2" s="1"/>
  <c r="BT101" i="2"/>
  <c r="BT102" i="2" s="1"/>
  <c r="Q91" i="2"/>
  <c r="BY95" i="2"/>
  <c r="BY104" i="2" s="1"/>
  <c r="BY97" i="2"/>
  <c r="BY98" i="2" s="1"/>
  <c r="L91" i="2"/>
  <c r="G101" i="2"/>
  <c r="G102" i="2" s="1"/>
  <c r="G97" i="2"/>
  <c r="G98" i="2" s="1"/>
  <c r="G95" i="2"/>
  <c r="G104" i="2" s="1"/>
  <c r="BO91" i="2"/>
  <c r="BJ95" i="2"/>
  <c r="BJ104" i="2" s="1"/>
  <c r="BJ97" i="2"/>
  <c r="BJ98" i="2" s="1"/>
  <c r="AF91" i="2"/>
  <c r="AU95" i="2"/>
  <c r="AU104" i="2" s="1"/>
  <c r="AU97" i="2"/>
  <c r="AU98" i="2" s="1"/>
  <c r="V95" i="2"/>
  <c r="V104" i="2" s="1"/>
  <c r="V97" i="2"/>
  <c r="V98" i="2" s="1"/>
  <c r="G89" i="3"/>
  <c r="G98" i="3" s="1"/>
  <c r="G91" i="3"/>
  <c r="G92" i="3" s="1"/>
  <c r="L95" i="2"/>
  <c r="L104" i="2" s="1"/>
  <c r="L97" i="2"/>
  <c r="L98" i="2" s="1"/>
  <c r="BE95" i="2"/>
  <c r="BE104" i="2" s="1"/>
  <c r="BE97" i="2"/>
  <c r="BE98" i="2" s="1"/>
  <c r="AA99" i="2"/>
  <c r="AA100" i="2" s="1"/>
  <c r="AA101" i="2"/>
  <c r="AA102" i="2" s="1"/>
  <c r="BE82" i="2"/>
  <c r="BE101" i="2"/>
  <c r="BE102" i="2" s="1"/>
  <c r="BE31" i="2"/>
  <c r="BE81" i="2" s="1"/>
  <c r="BE76" i="2" s="1"/>
  <c r="BE90" i="2" s="1"/>
  <c r="BE91" i="2" s="1"/>
  <c r="AA82" i="2"/>
  <c r="AF99" i="2"/>
  <c r="AF100" i="2" s="1"/>
  <c r="AF101" i="2"/>
  <c r="AF102" i="2" s="1"/>
  <c r="Q95" i="2"/>
  <c r="Q104" i="2" s="1"/>
  <c r="Q97" i="2"/>
  <c r="Q98" i="2" s="1"/>
  <c r="G85" i="3"/>
  <c r="V82" i="2"/>
  <c r="V31" i="2"/>
  <c r="V81" i="2" s="1"/>
  <c r="V76" i="2" s="1"/>
  <c r="V90" i="2" s="1"/>
  <c r="V91" i="2" s="1"/>
  <c r="V101" i="2"/>
  <c r="V102" i="2" s="1"/>
  <c r="V99" i="2"/>
  <c r="V100" i="2" s="1"/>
  <c r="AU99" i="2"/>
  <c r="AU100" i="2" s="1"/>
  <c r="BT97" i="2"/>
  <c r="BT98" i="2" s="1"/>
  <c r="BT95" i="2"/>
  <c r="BT104" i="2" s="1"/>
  <c r="G99" i="2"/>
  <c r="G100" i="2" s="1"/>
  <c r="BY31" i="2"/>
  <c r="BY81" i="2" s="1"/>
  <c r="BY76" i="2" s="1"/>
  <c r="BY90" i="2" s="1"/>
  <c r="BY91" i="2" s="1"/>
  <c r="BY82" i="2"/>
  <c r="BY101" i="2"/>
  <c r="BY102" i="2" s="1"/>
  <c r="BY99" i="2"/>
  <c r="BY100" i="2" s="1"/>
  <c r="AF95" i="2"/>
  <c r="AF104" i="2" s="1"/>
  <c r="AF97" i="2"/>
  <c r="AF98" i="2" s="1"/>
  <c r="BT82" i="2"/>
  <c r="BO97" i="2"/>
  <c r="BO98" i="2" s="1"/>
  <c r="BO95" i="2"/>
  <c r="BO104" i="2" s="1"/>
  <c r="AK31" i="2"/>
  <c r="AK81" i="2" s="1"/>
  <c r="AK76" i="2" s="1"/>
  <c r="AK90" i="2" s="1"/>
  <c r="AK91" i="2" s="1"/>
  <c r="AK82" i="2"/>
  <c r="AK101" i="2"/>
  <c r="AK102" i="2" s="1"/>
  <c r="AK99" i="2"/>
  <c r="AK100" i="2" s="1"/>
  <c r="G92" i="2"/>
  <c r="G88" i="2"/>
  <c r="BT99" i="2"/>
  <c r="BT100" i="2" s="1"/>
  <c r="BJ82" i="2"/>
  <c r="BJ31" i="2"/>
  <c r="BJ81" i="2" s="1"/>
  <c r="BJ76" i="2" s="1"/>
  <c r="BJ90" i="2" s="1"/>
  <c r="BJ91" i="2" s="1"/>
  <c r="BJ99" i="2"/>
  <c r="BJ100" i="2" s="1"/>
  <c r="BJ101" i="2"/>
  <c r="BJ102" i="2" s="1"/>
  <c r="BO101" i="2"/>
  <c r="BO102" i="2" s="1"/>
  <c r="G95" i="3"/>
  <c r="G96" i="3" s="1"/>
  <c r="L82" i="2"/>
  <c r="L101" i="2"/>
  <c r="L102" i="2" s="1"/>
  <c r="L31" i="2"/>
  <c r="L81" i="2" s="1"/>
  <c r="L76" i="2" s="1"/>
  <c r="L90" i="2" s="1"/>
  <c r="L99" i="2"/>
  <c r="L100" i="2" s="1"/>
  <c r="AA76" i="2"/>
  <c r="AA90" i="2" s="1"/>
  <c r="AA91" i="2" s="1"/>
  <c r="AZ97" i="2"/>
  <c r="AZ98" i="2" s="1"/>
  <c r="AZ99" i="2"/>
  <c r="AZ100" i="2" s="1"/>
  <c r="AZ95" i="2"/>
  <c r="AZ104" i="2" s="1"/>
  <c r="AZ101" i="2"/>
  <c r="AZ102" i="2" s="1"/>
  <c r="AK97" i="2"/>
  <c r="AK98" i="2" s="1"/>
  <c r="AK95" i="2"/>
  <c r="AK104" i="2" s="1"/>
  <c r="AF82" i="2"/>
  <c r="AU101" i="2"/>
  <c r="AU102" i="2" s="1"/>
  <c r="Q101" i="2"/>
  <c r="Q102" i="2" s="1"/>
  <c r="AK88" i="2" l="1"/>
  <c r="AK92" i="2"/>
  <c r="BJ88" i="2"/>
  <c r="BJ92" i="2"/>
  <c r="BE92" i="2"/>
  <c r="BE88" i="2"/>
  <c r="BY88" i="2"/>
  <c r="BY92" i="2"/>
  <c r="V88" i="2"/>
  <c r="V92" i="2"/>
  <c r="L88" i="2"/>
  <c r="L92" i="2"/>
  <c r="AF92" i="2"/>
  <c r="AF88" i="2"/>
  <c r="AP92" i="2"/>
  <c r="AP88" i="2"/>
  <c r="G86" i="3"/>
  <c r="G82" i="3"/>
  <c r="AA88" i="2"/>
  <c r="AA92" i="2"/>
  <c r="BO88" i="2"/>
  <c r="BO92" i="2"/>
  <c r="Q92" i="2"/>
  <c r="Q88" i="2"/>
  <c r="AU92" i="2"/>
  <c r="AU88" i="2"/>
</calcChain>
</file>

<file path=xl/sharedStrings.xml><?xml version="1.0" encoding="utf-8"?>
<sst xmlns="http://schemas.openxmlformats.org/spreadsheetml/2006/main" count="202" uniqueCount="103">
  <si>
    <t>Le compte de résultat prévisionnel</t>
  </si>
  <si>
    <t>Car il faut gérer au quotidien et comprendre le comportement économique des ouvrages que nous publions,</t>
  </si>
  <si>
    <t>c'est pour cette raison que ce compte d'exploitation a été conçu.</t>
  </si>
  <si>
    <t>Il vous permettra d'approcher la rentabilité du projet ou de l'ensemble de votre programme éditorial.</t>
  </si>
  <si>
    <t>Cet outil se veut didactique et vous accompagnera pas à pas dans le déroulement logique des actions à mener,</t>
  </si>
  <si>
    <t>pour publier un ouvrage tout en le plaçant dans le contexte des divers canaux de vente développés par l'éditeur.</t>
  </si>
  <si>
    <t xml:space="preserve">Compte d'exploitation prévisionnel </t>
  </si>
  <si>
    <r>
      <rPr>
        <i/>
        <sz val="11"/>
        <color rgb="FF808080"/>
        <rFont val="Calibri"/>
        <family val="2"/>
        <charset val="1"/>
      </rPr>
      <t xml:space="preserve">Compléter les cellules en bleu clair
</t>
    </r>
    <r>
      <rPr>
        <b/>
        <i/>
        <sz val="11"/>
        <color rgb="FF808080"/>
        <rFont val="Calibri"/>
        <family val="2"/>
        <charset val="1"/>
      </rPr>
      <t>NB </t>
    </r>
    <r>
      <rPr>
        <i/>
        <sz val="11"/>
        <color rgb="FF808080"/>
        <rFont val="Calibri"/>
        <family val="2"/>
        <charset val="1"/>
      </rPr>
      <t>: cellules grisées : formules de calcul intégrées au document, attention à ne pas les supprimer.</t>
    </r>
  </si>
  <si>
    <t>Mois de parution</t>
  </si>
  <si>
    <t>Titre</t>
  </si>
  <si>
    <t>XXXXX</t>
  </si>
  <si>
    <t>Données prévisionnelles</t>
  </si>
  <si>
    <t>Tirage</t>
  </si>
  <si>
    <t>Service de presse + ex d'auteur</t>
  </si>
  <si>
    <t>Tirage disponible</t>
  </si>
  <si>
    <t>Prix de vente public</t>
  </si>
  <si>
    <t>TVA à 5,5 %</t>
  </si>
  <si>
    <t>Prix de vente HT</t>
  </si>
  <si>
    <t>À-valoir</t>
  </si>
  <si>
    <t>…Qui couvre nbre d'ex vendus</t>
  </si>
  <si>
    <t>Droits d'auteur proportionnels</t>
  </si>
  <si>
    <t>Nbre total d'exemplaires vendus</t>
  </si>
  <si>
    <t>Exemplaires vendus Palier 1</t>
  </si>
  <si>
    <t>Palier 1</t>
  </si>
  <si>
    <t>Exemplaires vendus Palier 2</t>
  </si>
  <si>
    <t>Palier 2</t>
  </si>
  <si>
    <t>Exemplaires vendus Palier 3</t>
  </si>
  <si>
    <t>Palier 3</t>
  </si>
  <si>
    <t>Droits d'auteur sur vente à payer</t>
  </si>
  <si>
    <t>Frais de production</t>
  </si>
  <si>
    <t>Acquisition des droits</t>
  </si>
  <si>
    <t>Coûts externes : maquette, mise en pages, composition, impression, façonnage…</t>
  </si>
  <si>
    <t>Coût de fabrication papier</t>
  </si>
  <si>
    <t>Graphisme / MEP</t>
  </si>
  <si>
    <t>Relecture/correction</t>
  </si>
  <si>
    <t>Frais autres</t>
  </si>
  <si>
    <t>Frais de promotions (PLV, publicité, etc.)</t>
  </si>
  <si>
    <t>Affranchissements</t>
  </si>
  <si>
    <t>Déplacements Auteurs</t>
  </si>
  <si>
    <t>Déplacements (éditeurs)</t>
  </si>
  <si>
    <t>Commercialisation</t>
  </si>
  <si>
    <t>Préachat / souscription / campagne de financement participatif</t>
  </si>
  <si>
    <t>Nbre d'exemplaires vendus</t>
  </si>
  <si>
    <t>Canal de ventes 1</t>
  </si>
  <si>
    <t>compléter le taux de remise en F48</t>
  </si>
  <si>
    <t>Remise du point de vente</t>
  </si>
  <si>
    <t>Canal de ventes 2</t>
  </si>
  <si>
    <t>compléter le taux de remise en F53</t>
  </si>
  <si>
    <t>Ventes directes salons en €</t>
  </si>
  <si>
    <t>Ventes directes site internet en €</t>
  </si>
  <si>
    <t>Poche, traduction, etc.</t>
  </si>
  <si>
    <t>Cession de droits</t>
  </si>
  <si>
    <t>Subventions (CNL, autre)</t>
  </si>
  <si>
    <t>Charges de structure</t>
  </si>
  <si>
    <t>Frais de fonctionnement</t>
  </si>
  <si>
    <t>Tableau récapitulatif</t>
  </si>
  <si>
    <t>Chiffre d'affaires</t>
  </si>
  <si>
    <t>Charges d'exploitation</t>
  </si>
  <si>
    <t>Droits d'auteur sur ventes</t>
  </si>
  <si>
    <t>Droits d'auteur sur cession</t>
  </si>
  <si>
    <t>Subventions d'exploitation (CNL, etc.)</t>
  </si>
  <si>
    <t>Marge opérationnelle (gain)</t>
  </si>
  <si>
    <t>Marge en €</t>
  </si>
  <si>
    <t>Marge en %</t>
  </si>
  <si>
    <t>Tableau de bord</t>
  </si>
  <si>
    <t>Coût de revient d'un ouvrage</t>
  </si>
  <si>
    <t>Coût unitaire (CU)</t>
  </si>
  <si>
    <t>Nombre d'exemplaires à vendre pour atteindre l'équilibre du projet. Attention, il est dépendant du canal de ventes et des remises accordées.</t>
  </si>
  <si>
    <t>Point mort en ex (Canal Ventes 1)</t>
  </si>
  <si>
    <t>Pour mémoire, généralement &lt; à 55 % du stock initial pour amortir le projet. Les 45 % restants (le talon) servant à constituer le bénéfice. Si le % &gt; à 55 %, mauvais ratio investissement (temps et trésorerie) par rapport au gain possiblement espéré.</t>
  </si>
  <si>
    <t>Point mort / Stock (Canal Ventes 1)</t>
  </si>
  <si>
    <t>Point mort en ex (Canal Ventes 2)</t>
  </si>
  <si>
    <t>Point mort / Stock (Canal Ventes 2)</t>
  </si>
  <si>
    <t>Point mort (Ventes directes)</t>
  </si>
  <si>
    <t>Point mort / Stock (Ventes directes)</t>
  </si>
  <si>
    <t>Ce ratio permet de savoir si le prix public permet d'absorber coûts et remises. Pour mémoire, la fourchette observée en France est de 5 à 7. En dessous de 5, il y a prise de risques financiers. Au-delà de 8, si le prix public correspond au prix psychologique habituel de ventes, c'est un bon ratio.</t>
  </si>
  <si>
    <t>Coefficient multiplicateur</t>
  </si>
  <si>
    <t>EXEMPLE de COMPTE PREVISIONNEL</t>
  </si>
  <si>
    <t>Exemple</t>
  </si>
  <si>
    <t>Capitale des Gaules</t>
  </si>
  <si>
    <t>Le prix de vente doit tenir compte du coût unitaire, mais également du prix psychologique observé sur ce segment.</t>
  </si>
  <si>
    <t>Cet indicateur se réfère, par défaut, au % de droits d'auteur du premier palier (cellule C23).</t>
  </si>
  <si>
    <t xml:space="preserve">Si vous n'utilisez pas de droits proportionnels alors vous pouvez vous dispenser des paliers </t>
  </si>
  <si>
    <t>en indiquant de 1 à 10000 exemplaires sur la 1ere ligne.</t>
  </si>
  <si>
    <t>N'hésitez pas à adapter les % de droits tout comme les paliers pour votre propre situation.</t>
  </si>
  <si>
    <t>compléter le taux de remise en C40</t>
  </si>
  <si>
    <t>Différentes canaux de ventes sont présentés.</t>
  </si>
  <si>
    <t xml:space="preserve">Si votre activité vous amène à travailler en direct avec des espaces de ventes de musée </t>
  </si>
  <si>
    <t>ou bien n'importe quel espace de ventes qui ne seraient pas couvert par votre contrat de diffusion distribution…</t>
  </si>
  <si>
    <t>compléter le taux de remise en C45</t>
  </si>
  <si>
    <t>La part de frais fixes rattachés à la production d'un ouvrage : il serait intéressant de répartir la totalité des frais pris en compte</t>
  </si>
  <si>
    <t xml:space="preserve"> sur l'ensemble des ouvrages à paraître au regard du temps consacré à chacun...</t>
  </si>
  <si>
    <t>Droits d'auteur À-valoir</t>
  </si>
  <si>
    <t>Subventions (CNL, etc.)</t>
  </si>
  <si>
    <t>La marge est la somme qui reste pour, par exemple, englober les frais de structures, de sous-traitances, de rémunération s'ils nont</t>
  </si>
  <si>
    <t xml:space="preserve">pas été pris en compte en G68 (charges de structure). </t>
  </si>
  <si>
    <t>C'est pratiquement le premier solde intermédiaire de gestion du compte de résultat.</t>
  </si>
  <si>
    <t>Ces ratios vont permettre de montrer la pertinence entre le projet développé et les canaux de vente de la maison d'édition.</t>
  </si>
  <si>
    <t>Ils vont donc être des indicateurs aidant l'éditeur à prendre sa décision sur son engagement financier ou bien</t>
  </si>
  <si>
    <t>à modifier le projet initial.</t>
  </si>
  <si>
    <t>Pour mémoire, à chaque canal de vente son point mort, car ce dernier est dépendant du chiffre d'affaires</t>
  </si>
  <si>
    <t>et donc des remises à accorder…</t>
  </si>
  <si>
    <t>Typologie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</si>
</sst>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0\ %"/>
    <numFmt numFmtId="166" formatCode="#,##0.00&quot; €&quot;"/>
    <numFmt numFmtId="167" formatCode="_-* #,##0.00\ _€_-;\-* #,##0.00\ _€_-;_-* \-??\ _€_-;_-@_-"/>
  </numFmts>
  <fonts count="20" x14ac:knownFonts="1">
    <font>
      <sz val="11"/>
      <color rgb="FF000000"/>
      <name val="Calibri"/>
      <family val="2"/>
      <charset val="1"/>
    </font>
    <font>
      <sz val="20"/>
      <color rgb="FF558ED5"/>
      <name val="Calibri"/>
      <family val="2"/>
      <charset val="1"/>
    </font>
    <font>
      <sz val="11"/>
      <color rgb="FF558ED5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i/>
      <sz val="11"/>
      <color rgb="FF808080"/>
      <name val="Calibri"/>
      <family val="2"/>
      <charset val="1"/>
    </font>
    <font>
      <b/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i/>
      <sz val="11"/>
      <color rgb="FFCE181E"/>
      <name val="Calibri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/>
      <sz val="10"/>
      <name val="Arial"/>
      <family val="2"/>
      <charset val="1"/>
    </font>
    <font>
      <b/>
      <sz val="14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9CDE5"/>
        <bgColor rgb="FFC6D9F1"/>
      </patternFill>
    </fill>
    <fill>
      <patternFill patternType="solid">
        <fgColor rgb="FFFFFF00"/>
        <bgColor rgb="FFFFF200"/>
      </patternFill>
    </fill>
    <fill>
      <patternFill patternType="solid">
        <fgColor rgb="FFC4BD97"/>
        <bgColor rgb="FFB9CDE5"/>
      </patternFill>
    </fill>
    <fill>
      <patternFill patternType="solid">
        <fgColor rgb="FFFFF200"/>
        <bgColor rgb="FFFFFF00"/>
      </patternFill>
    </fill>
    <fill>
      <patternFill patternType="solid">
        <fgColor rgb="FFC6D9F1"/>
        <bgColor rgb="FFB9CDE5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164" fontId="18" fillId="0" borderId="0" applyBorder="0" applyProtection="0"/>
    <xf numFmtId="165" fontId="11" fillId="0" borderId="0" applyBorder="0" applyProtection="0"/>
  </cellStyleXfs>
  <cellXfs count="177">
    <xf numFmtId="0" fontId="0" fillId="0" borderId="0" xfId="0"/>
    <xf numFmtId="0" fontId="6" fillId="6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164" fontId="18" fillId="3" borderId="6" xfId="1" applyFill="1" applyBorder="1" applyAlignment="1" applyProtection="1">
      <alignment vertical="center" wrapText="1"/>
    </xf>
    <xf numFmtId="0" fontId="6" fillId="6" borderId="0" xfId="0" applyFont="1" applyFill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4" fontId="18" fillId="5" borderId="15" xfId="1" applyFill="1" applyBorder="1" applyAlignment="1" applyProtection="1">
      <alignment vertical="center" wrapText="1"/>
    </xf>
    <xf numFmtId="164" fontId="18" fillId="3" borderId="11" xfId="1" applyFill="1" applyBorder="1" applyProtection="1"/>
    <xf numFmtId="0" fontId="9" fillId="0" borderId="7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" fontId="18" fillId="5" borderId="6" xfId="1" applyNumberFormat="1" applyFill="1" applyBorder="1" applyProtection="1"/>
    <xf numFmtId="0" fontId="10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5" fontId="11" fillId="0" borderId="6" xfId="2" applyBorder="1" applyAlignment="1" applyProtection="1">
      <alignment vertical="center" wrapText="1"/>
    </xf>
    <xf numFmtId="1" fontId="11" fillId="5" borderId="6" xfId="2" applyNumberFormat="1" applyFill="1" applyBorder="1" applyAlignment="1" applyProtection="1">
      <alignment vertical="center" wrapText="1"/>
    </xf>
    <xf numFmtId="1" fontId="11" fillId="0" borderId="6" xfId="2" applyNumberFormat="1" applyBorder="1" applyAlignment="1" applyProtection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" fontId="12" fillId="5" borderId="17" xfId="2" applyNumberFormat="1" applyFont="1" applyFill="1" applyBorder="1" applyAlignment="1" applyProtection="1">
      <alignment vertical="center" wrapText="1"/>
    </xf>
    <xf numFmtId="0" fontId="0" fillId="0" borderId="18" xfId="0" applyBorder="1" applyAlignment="1">
      <alignment vertical="center" wrapText="1"/>
    </xf>
    <xf numFmtId="165" fontId="11" fillId="7" borderId="19" xfId="2" applyFill="1" applyBorder="1" applyProtection="1"/>
    <xf numFmtId="164" fontId="18" fillId="5" borderId="19" xfId="1" applyFill="1" applyBorder="1" applyProtection="1"/>
    <xf numFmtId="0" fontId="0" fillId="7" borderId="19" xfId="0" applyFill="1" applyBorder="1" applyAlignment="1">
      <alignment vertical="center" wrapText="1"/>
    </xf>
    <xf numFmtId="0" fontId="0" fillId="7" borderId="19" xfId="0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165" fontId="11" fillId="0" borderId="16" xfId="2" applyBorder="1" applyProtection="1"/>
    <xf numFmtId="164" fontId="18" fillId="0" borderId="20" xfId="1" applyBorder="1" applyProtection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1" fontId="12" fillId="5" borderId="21" xfId="2" applyNumberFormat="1" applyFont="1" applyFill="1" applyBorder="1" applyAlignment="1" applyProtection="1">
      <alignment vertical="center" wrapText="1"/>
    </xf>
    <xf numFmtId="165" fontId="11" fillId="7" borderId="18" xfId="2" applyFill="1" applyBorder="1" applyProtection="1"/>
    <xf numFmtId="164" fontId="18" fillId="5" borderId="22" xfId="1" applyFill="1" applyBorder="1" applyProtection="1"/>
    <xf numFmtId="0" fontId="0" fillId="7" borderId="23" xfId="0" applyFill="1" applyBorder="1" applyAlignment="1">
      <alignment vertical="center" wrapText="1"/>
    </xf>
    <xf numFmtId="0" fontId="0" fillId="7" borderId="22" xfId="0" applyFill="1" applyBorder="1" applyAlignment="1">
      <alignment horizontal="center" vertical="center" wrapText="1"/>
    </xf>
    <xf numFmtId="164" fontId="18" fillId="5" borderId="23" xfId="1" applyFill="1" applyBorder="1" applyProtection="1"/>
    <xf numFmtId="0" fontId="0" fillId="7" borderId="22" xfId="0" applyFill="1" applyBorder="1" applyAlignment="1">
      <alignment vertical="center" wrapText="1"/>
    </xf>
    <xf numFmtId="0" fontId="3" fillId="7" borderId="22" xfId="0" applyFont="1" applyFill="1" applyBorder="1" applyAlignment="1">
      <alignment horizontal="center" vertical="center" wrapText="1"/>
    </xf>
    <xf numFmtId="165" fontId="11" fillId="0" borderId="17" xfId="2" applyBorder="1" applyProtection="1"/>
    <xf numFmtId="164" fontId="13" fillId="0" borderId="17" xfId="1" applyFont="1" applyBorder="1" applyProtection="1"/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165" fontId="11" fillId="0" borderId="1" xfId="2" applyBorder="1" applyProtection="1"/>
    <xf numFmtId="164" fontId="18" fillId="0" borderId="2" xfId="1" applyBorder="1" applyProtection="1"/>
    <xf numFmtId="165" fontId="11" fillId="0" borderId="3" xfId="2" applyBorder="1" applyAlignment="1" applyProtection="1">
      <alignment vertical="center" wrapText="1"/>
    </xf>
    <xf numFmtId="165" fontId="11" fillId="0" borderId="4" xfId="2" applyBorder="1" applyProtection="1"/>
    <xf numFmtId="164" fontId="18" fillId="0" borderId="0" xfId="1" applyBorder="1" applyProtection="1"/>
    <xf numFmtId="166" fontId="15" fillId="0" borderId="6" xfId="2" applyNumberFormat="1" applyFont="1" applyBorder="1" applyAlignment="1" applyProtection="1">
      <alignment vertical="center" wrapText="1"/>
    </xf>
    <xf numFmtId="164" fontId="5" fillId="5" borderId="6" xfId="1" applyFont="1" applyFill="1" applyBorder="1" applyProtection="1"/>
    <xf numFmtId="164" fontId="18" fillId="3" borderId="6" xfId="1" applyFill="1" applyBorder="1" applyProtection="1"/>
    <xf numFmtId="164" fontId="18" fillId="3" borderId="15" xfId="1" applyFill="1" applyBorder="1" applyProtection="1"/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64" fontId="18" fillId="3" borderId="11" xfId="1" applyFill="1" applyBorder="1" applyAlignment="1" applyProtection="1">
      <alignment vertical="center"/>
    </xf>
    <xf numFmtId="164" fontId="18" fillId="5" borderId="6" xfId="1" applyFill="1" applyBorder="1" applyProtection="1"/>
    <xf numFmtId="165" fontId="3" fillId="3" borderId="0" xfId="0" applyNumberFormat="1" applyFont="1" applyFill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5" fillId="5" borderId="6" xfId="0" applyNumberFormat="1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65" fontId="3" fillId="3" borderId="26" xfId="0" applyNumberFormat="1" applyFont="1" applyFill="1" applyBorder="1" applyAlignment="1">
      <alignment horizontal="center" vertical="center" wrapText="1"/>
    </xf>
    <xf numFmtId="164" fontId="0" fillId="5" borderId="27" xfId="0" applyNumberFormat="1" applyFill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164" fontId="0" fillId="5" borderId="15" xfId="0" applyNumberFormat="1" applyFill="1" applyBorder="1" applyAlignment="1">
      <alignment vertical="center" wrapText="1"/>
    </xf>
    <xf numFmtId="164" fontId="5" fillId="5" borderId="11" xfId="1" applyFont="1" applyFill="1" applyBorder="1" applyProtection="1"/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164" fontId="18" fillId="5" borderId="27" xfId="1" applyFill="1" applyBorder="1" applyProtection="1"/>
    <xf numFmtId="165" fontId="11" fillId="5" borderId="27" xfId="2" applyFill="1" applyBorder="1" applyProtection="1"/>
    <xf numFmtId="164" fontId="5" fillId="0" borderId="6" xfId="1" applyFont="1" applyBorder="1" applyProtection="1"/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1" fontId="5" fillId="5" borderId="31" xfId="0" applyNumberFormat="1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165" fontId="15" fillId="5" borderId="35" xfId="2" applyFont="1" applyFill="1" applyBorder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1" fontId="5" fillId="5" borderId="23" xfId="0" applyNumberFormat="1" applyFont="1" applyFill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" fontId="5" fillId="3" borderId="36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37" xfId="0" applyFill="1" applyBorder="1" applyAlignment="1">
      <alignment vertical="center" wrapText="1"/>
    </xf>
    <xf numFmtId="0" fontId="0" fillId="3" borderId="38" xfId="0" applyFill="1" applyBorder="1" applyAlignment="1">
      <alignment vertical="center" wrapText="1"/>
    </xf>
    <xf numFmtId="0" fontId="0" fillId="5" borderId="38" xfId="0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164" fontId="18" fillId="3" borderId="38" xfId="1" applyFill="1" applyBorder="1" applyAlignment="1" applyProtection="1">
      <alignment vertical="center" wrapText="1"/>
    </xf>
    <xf numFmtId="164" fontId="18" fillId="5" borderId="39" xfId="1" applyFill="1" applyBorder="1" applyAlignment="1" applyProtection="1">
      <alignment vertical="center" wrapText="1"/>
    </xf>
    <xf numFmtId="164" fontId="18" fillId="3" borderId="37" xfId="1" applyFill="1" applyBorder="1" applyProtection="1"/>
    <xf numFmtId="1" fontId="18" fillId="5" borderId="38" xfId="1" applyNumberFormat="1" applyFill="1" applyBorder="1" applyProtection="1"/>
    <xf numFmtId="165" fontId="11" fillId="0" borderId="38" xfId="2" applyBorder="1" applyAlignment="1" applyProtection="1">
      <alignment vertical="center" wrapText="1"/>
    </xf>
    <xf numFmtId="1" fontId="11" fillId="5" borderId="38" xfId="2" applyNumberFormat="1" applyFill="1" applyBorder="1" applyAlignment="1" applyProtection="1">
      <alignment vertical="center" wrapText="1"/>
    </xf>
    <xf numFmtId="1" fontId="11" fillId="0" borderId="38" xfId="2" applyNumberFormat="1" applyBorder="1" applyAlignment="1" applyProtection="1">
      <alignment vertical="center" wrapText="1"/>
    </xf>
    <xf numFmtId="0" fontId="9" fillId="0" borderId="17" xfId="0" applyFont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165" fontId="11" fillId="0" borderId="40" xfId="2" applyBorder="1" applyProtection="1"/>
    <xf numFmtId="164" fontId="18" fillId="0" borderId="40" xfId="1" applyBorder="1" applyProtection="1"/>
    <xf numFmtId="0" fontId="0" fillId="0" borderId="40" xfId="0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165" fontId="11" fillId="7" borderId="40" xfId="2" applyFill="1" applyBorder="1" applyProtection="1"/>
    <xf numFmtId="164" fontId="18" fillId="5" borderId="40" xfId="1" applyFill="1" applyBorder="1" applyProtection="1"/>
    <xf numFmtId="0" fontId="0" fillId="7" borderId="40" xfId="0" applyFill="1" applyBorder="1" applyAlignment="1">
      <alignment vertical="center" wrapText="1"/>
    </xf>
    <xf numFmtId="0" fontId="3" fillId="7" borderId="40" xfId="0" applyFont="1" applyFill="1" applyBorder="1" applyAlignment="1">
      <alignment horizontal="center" vertical="center" wrapText="1"/>
    </xf>
    <xf numFmtId="165" fontId="11" fillId="0" borderId="2" xfId="2" applyBorder="1" applyProtection="1"/>
    <xf numFmtId="165" fontId="11" fillId="0" borderId="2" xfId="2" applyBorder="1" applyAlignment="1" applyProtection="1">
      <alignment vertical="center" wrapText="1"/>
    </xf>
    <xf numFmtId="164" fontId="5" fillId="5" borderId="0" xfId="1" applyFont="1" applyFill="1" applyBorder="1" applyProtection="1"/>
    <xf numFmtId="164" fontId="18" fillId="3" borderId="38" xfId="1" applyFill="1" applyBorder="1" applyProtection="1"/>
    <xf numFmtId="164" fontId="18" fillId="3" borderId="39" xfId="1" applyFill="1" applyBorder="1" applyProtection="1"/>
    <xf numFmtId="164" fontId="18" fillId="3" borderId="37" xfId="1" applyFill="1" applyBorder="1" applyAlignment="1" applyProtection="1">
      <alignment vertical="center"/>
    </xf>
    <xf numFmtId="164" fontId="18" fillId="5" borderId="38" xfId="1" applyFill="1" applyBorder="1" applyProtection="1"/>
    <xf numFmtId="164" fontId="5" fillId="5" borderId="0" xfId="0" applyNumberFormat="1" applyFont="1" applyFill="1" applyAlignment="1">
      <alignment vertical="center" wrapText="1"/>
    </xf>
    <xf numFmtId="164" fontId="0" fillId="5" borderId="41" xfId="0" applyNumberFormat="1" applyFill="1" applyBorder="1" applyAlignment="1">
      <alignment vertical="center" wrapText="1"/>
    </xf>
    <xf numFmtId="164" fontId="0" fillId="5" borderId="39" xfId="0" applyNumberFormat="1" applyFill="1" applyBorder="1" applyAlignment="1">
      <alignment vertical="center" wrapText="1"/>
    </xf>
    <xf numFmtId="164" fontId="5" fillId="5" borderId="37" xfId="1" applyFont="1" applyFill="1" applyBorder="1" applyProtection="1"/>
    <xf numFmtId="167" fontId="5" fillId="5" borderId="38" xfId="0" applyNumberFormat="1" applyFont="1" applyFill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18" fillId="5" borderId="41" xfId="1" applyFill="1" applyBorder="1" applyProtection="1"/>
    <xf numFmtId="164" fontId="5" fillId="5" borderId="41" xfId="1" applyFont="1" applyFill="1" applyBorder="1" applyProtection="1"/>
    <xf numFmtId="165" fontId="15" fillId="5" borderId="41" xfId="2" applyFont="1" applyFill="1" applyBorder="1" applyProtection="1"/>
    <xf numFmtId="164" fontId="5" fillId="0" borderId="38" xfId="1" applyFont="1" applyBorder="1" applyProtection="1"/>
    <xf numFmtId="1" fontId="5" fillId="5" borderId="42" xfId="0" applyNumberFormat="1" applyFont="1" applyFill="1" applyBorder="1" applyAlignment="1">
      <alignment vertical="center" wrapText="1"/>
    </xf>
    <xf numFmtId="165" fontId="15" fillId="5" borderId="43" xfId="2" applyFont="1" applyFill="1" applyBorder="1" applyAlignment="1" applyProtection="1">
      <alignment vertical="center" wrapText="1"/>
    </xf>
    <xf numFmtId="1" fontId="5" fillId="5" borderId="4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B9CDE5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MJ16"/>
  <sheetViews>
    <sheetView zoomScale="85" zoomScaleNormal="85" workbookViewId="0">
      <selection activeCell="H20" sqref="H20"/>
    </sheetView>
  </sheetViews>
  <sheetFormatPr baseColWidth="10" defaultColWidth="10.7109375" defaultRowHeight="15" x14ac:dyDescent="0.25"/>
  <cols>
    <col min="1" max="1024" width="10.7109375" style="4"/>
  </cols>
  <sheetData>
    <row r="8" spans="2:2" ht="26.25" x14ac:dyDescent="0.4">
      <c r="B8" s="5" t="s">
        <v>0</v>
      </c>
    </row>
    <row r="11" spans="2:2" x14ac:dyDescent="0.25">
      <c r="B11" s="6" t="s">
        <v>1</v>
      </c>
    </row>
    <row r="12" spans="2:2" x14ac:dyDescent="0.25">
      <c r="B12" s="6" t="s">
        <v>2</v>
      </c>
    </row>
    <row r="13" spans="2:2" x14ac:dyDescent="0.25">
      <c r="B13" s="6" t="s">
        <v>3</v>
      </c>
    </row>
    <row r="15" spans="2:2" x14ac:dyDescent="0.25">
      <c r="B15" s="6" t="s">
        <v>4</v>
      </c>
    </row>
    <row r="16" spans="2:2" x14ac:dyDescent="0.25">
      <c r="B16" s="6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D104"/>
  <sheetViews>
    <sheetView tabSelected="1" zoomScale="90" zoomScaleNormal="90" workbookViewId="0">
      <pane xSplit="2" ySplit="8" topLeftCell="BA9" activePane="bottomRight" state="frozen"/>
      <selection pane="topRight" activeCell="BI1" sqref="BI1"/>
      <selection pane="bottomLeft" activeCell="A35" sqref="A35"/>
      <selection pane="bottomRight" activeCell="BY8" sqref="BY8"/>
    </sheetView>
  </sheetViews>
  <sheetFormatPr baseColWidth="10" defaultColWidth="10.7109375" defaultRowHeight="15" x14ac:dyDescent="0.25"/>
  <cols>
    <col min="1" max="1" width="32.42578125" style="7" customWidth="1"/>
    <col min="2" max="2" width="35.140625" style="7" customWidth="1"/>
    <col min="3" max="3" width="5.85546875" style="7" customWidth="1"/>
    <col min="4" max="4" width="9.5703125" style="7" customWidth="1"/>
    <col min="5" max="5" width="6.5703125" style="7" customWidth="1"/>
    <col min="6" max="6" width="6.140625" style="8" customWidth="1"/>
    <col min="7" max="7" width="17.85546875" style="7" customWidth="1"/>
    <col min="8" max="8" width="6.5703125" style="7" customWidth="1"/>
    <col min="9" max="9" width="7.85546875" style="7" customWidth="1"/>
    <col min="10" max="10" width="8.140625" style="7" customWidth="1"/>
    <col min="11" max="11" width="7" style="7" customWidth="1"/>
    <col min="12" max="12" width="14.7109375" style="7" customWidth="1"/>
    <col min="13" max="13" width="6.5703125" style="7" customWidth="1"/>
    <col min="14" max="14" width="6.7109375" style="7" customWidth="1"/>
    <col min="15" max="15" width="6.140625" style="7" customWidth="1"/>
    <col min="16" max="16" width="7.28515625" style="7" customWidth="1"/>
    <col min="17" max="17" width="10.7109375" style="7"/>
    <col min="18" max="18" width="7.140625" style="7" customWidth="1"/>
    <col min="19" max="19" width="7.28515625" style="7" customWidth="1"/>
    <col min="20" max="20" width="6.85546875" style="7" customWidth="1"/>
    <col min="21" max="21" width="7.42578125" style="7" customWidth="1"/>
    <col min="22" max="22" width="10.7109375" style="7"/>
    <col min="23" max="23" width="8.5703125" style="7" customWidth="1"/>
    <col min="24" max="24" width="8.7109375" style="7" customWidth="1"/>
    <col min="25" max="25" width="7.7109375" style="7" customWidth="1"/>
    <col min="26" max="26" width="7.85546875" style="7" customWidth="1"/>
    <col min="27" max="27" width="10.7109375" style="7"/>
    <col min="28" max="28" width="8.140625" style="7" customWidth="1"/>
    <col min="29" max="29" width="7.85546875" style="7" customWidth="1"/>
    <col min="30" max="30" width="6.7109375" style="7" customWidth="1"/>
    <col min="31" max="31" width="7.5703125" style="7" customWidth="1"/>
    <col min="32" max="32" width="10.7109375" style="7"/>
    <col min="33" max="33" width="7.7109375" style="7" customWidth="1"/>
    <col min="34" max="35" width="8.140625" style="7" customWidth="1"/>
    <col min="36" max="36" width="8" style="7" customWidth="1"/>
    <col min="37" max="37" width="10.7109375" style="7"/>
    <col min="38" max="38" width="6.85546875" style="7" customWidth="1"/>
    <col min="39" max="39" width="9" style="7" customWidth="1"/>
    <col min="40" max="40" width="7" style="7" customWidth="1"/>
    <col min="41" max="41" width="6.7109375" style="7" customWidth="1"/>
    <col min="42" max="42" width="10.7109375" style="7"/>
    <col min="43" max="43" width="8" style="7" customWidth="1"/>
    <col min="44" max="44" width="9.5703125" style="7" customWidth="1"/>
    <col min="45" max="45" width="7" style="7" customWidth="1"/>
    <col min="46" max="46" width="7.7109375" style="7" customWidth="1"/>
    <col min="47" max="47" width="10.7109375" style="7"/>
    <col min="48" max="48" width="8" style="7" customWidth="1"/>
    <col min="49" max="49" width="8.7109375" style="7" customWidth="1"/>
    <col min="50" max="50" width="7.7109375" style="7" customWidth="1"/>
    <col min="51" max="51" width="9" style="7" customWidth="1"/>
    <col min="52" max="52" width="10.7109375" style="7"/>
    <col min="53" max="53" width="7.85546875" style="7" customWidth="1"/>
    <col min="54" max="54" width="8" style="7" customWidth="1"/>
    <col min="55" max="55" width="7.42578125" style="7" customWidth="1"/>
    <col min="56" max="56" width="8.7109375" style="7" customWidth="1"/>
    <col min="57" max="57" width="10.7109375" style="7"/>
    <col min="58" max="58" width="8.42578125" style="7" customWidth="1"/>
    <col min="59" max="59" width="8.7109375" style="7" customWidth="1"/>
    <col min="60" max="60" width="6.5703125" style="7" customWidth="1"/>
    <col min="61" max="61" width="8.42578125" style="7" customWidth="1"/>
    <col min="62" max="62" width="10.7109375" style="7"/>
    <col min="63" max="64" width="8.5703125" style="7" customWidth="1"/>
    <col min="65" max="65" width="7.140625" style="7" customWidth="1"/>
    <col min="66" max="66" width="7" style="7" customWidth="1"/>
    <col min="67" max="67" width="10.7109375" style="7"/>
    <col min="68" max="69" width="8.140625" style="7" customWidth="1"/>
    <col min="70" max="70" width="7.140625" style="7" customWidth="1"/>
    <col min="71" max="71" width="7.5703125" style="7" customWidth="1"/>
    <col min="72" max="72" width="10.7109375" style="7"/>
    <col min="73" max="73" width="7.85546875" style="7" customWidth="1"/>
    <col min="74" max="74" width="8.85546875" style="7" customWidth="1"/>
    <col min="75" max="76" width="7.7109375" style="7" customWidth="1"/>
    <col min="77" max="966" width="10.7109375" style="7"/>
    <col min="967" max="1024" width="9.140625" customWidth="1"/>
  </cols>
  <sheetData>
    <row r="1" spans="1:77" ht="31.5" customHeight="1" x14ac:dyDescent="0.25">
      <c r="A1" s="3" t="s">
        <v>6</v>
      </c>
      <c r="B1" s="3"/>
      <c r="C1" s="3"/>
      <c r="D1" s="3"/>
      <c r="E1" s="3"/>
      <c r="F1" s="3"/>
      <c r="G1" s="3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</row>
    <row r="2" spans="1:77" x14ac:dyDescent="0.25">
      <c r="A2" s="10"/>
    </row>
    <row r="3" spans="1:77" ht="60" x14ac:dyDescent="0.25">
      <c r="A3" s="11" t="s">
        <v>7</v>
      </c>
      <c r="B3" s="12"/>
      <c r="C3" s="12"/>
      <c r="D3" s="12"/>
      <c r="E3" s="12"/>
      <c r="F3" s="13"/>
      <c r="G3" s="12"/>
    </row>
    <row r="4" spans="1:77" x14ac:dyDescent="0.25">
      <c r="A4" s="10"/>
    </row>
    <row r="5" spans="1:77" x14ac:dyDescent="0.25">
      <c r="A5" s="10"/>
      <c r="C5" s="14"/>
      <c r="D5" s="15"/>
      <c r="E5" s="15"/>
      <c r="F5" s="16"/>
      <c r="G5" s="17">
        <v>1</v>
      </c>
      <c r="H5" s="14"/>
      <c r="I5" s="15"/>
      <c r="J5" s="15"/>
      <c r="K5" s="16"/>
      <c r="L5" s="17">
        <v>2</v>
      </c>
      <c r="M5" s="14"/>
      <c r="N5" s="15"/>
      <c r="O5" s="15"/>
      <c r="P5" s="16"/>
      <c r="Q5" s="17">
        <v>3</v>
      </c>
      <c r="R5" s="14"/>
      <c r="S5" s="15"/>
      <c r="T5" s="15"/>
      <c r="U5" s="16"/>
      <c r="V5" s="17">
        <v>4</v>
      </c>
      <c r="W5" s="14"/>
      <c r="X5" s="15"/>
      <c r="Y5" s="15"/>
      <c r="Z5" s="16"/>
      <c r="AA5" s="17">
        <v>5</v>
      </c>
      <c r="AB5" s="14"/>
      <c r="AC5" s="15"/>
      <c r="AD5" s="15"/>
      <c r="AE5" s="16"/>
      <c r="AF5" s="17">
        <v>6</v>
      </c>
      <c r="AG5" s="14"/>
      <c r="AH5" s="15"/>
      <c r="AI5" s="15"/>
      <c r="AJ5" s="16"/>
      <c r="AK5" s="17">
        <v>7</v>
      </c>
      <c r="AL5" s="14"/>
      <c r="AM5" s="15"/>
      <c r="AN5" s="15"/>
      <c r="AO5" s="16"/>
      <c r="AP5" s="17">
        <v>8</v>
      </c>
      <c r="AQ5" s="14"/>
      <c r="AR5" s="15"/>
      <c r="AS5" s="15"/>
      <c r="AT5" s="16"/>
      <c r="AU5" s="17">
        <v>9</v>
      </c>
      <c r="AV5" s="14"/>
      <c r="AW5" s="15"/>
      <c r="AX5" s="15"/>
      <c r="AY5" s="16"/>
      <c r="AZ5" s="17">
        <v>10</v>
      </c>
      <c r="BA5" s="14"/>
      <c r="BB5" s="15"/>
      <c r="BC5" s="15"/>
      <c r="BD5" s="16"/>
      <c r="BE5" s="17">
        <v>11</v>
      </c>
      <c r="BF5" s="14"/>
      <c r="BG5" s="15"/>
      <c r="BH5" s="15"/>
      <c r="BI5" s="16"/>
      <c r="BJ5" s="17">
        <v>12</v>
      </c>
      <c r="BK5" s="14"/>
      <c r="BL5" s="15"/>
      <c r="BM5" s="15"/>
      <c r="BN5" s="16"/>
      <c r="BO5" s="17">
        <v>13</v>
      </c>
      <c r="BP5" s="14"/>
      <c r="BQ5" s="15"/>
      <c r="BR5" s="15"/>
      <c r="BS5" s="16"/>
      <c r="BT5" s="17">
        <v>14</v>
      </c>
      <c r="BU5" s="14"/>
      <c r="BV5" s="15"/>
      <c r="BW5" s="15"/>
      <c r="BX5" s="16"/>
      <c r="BY5" s="17">
        <v>15</v>
      </c>
    </row>
    <row r="6" spans="1:77" ht="13.9" customHeight="1" x14ac:dyDescent="0.25">
      <c r="A6" s="2" t="s">
        <v>8</v>
      </c>
      <c r="B6" s="2"/>
      <c r="C6" s="18"/>
      <c r="D6" s="10"/>
      <c r="E6" s="10"/>
      <c r="G6" s="19">
        <v>44256</v>
      </c>
      <c r="H6" s="18"/>
      <c r="I6" s="10"/>
      <c r="J6" s="10"/>
      <c r="K6" s="8"/>
      <c r="L6" s="19">
        <v>44256</v>
      </c>
      <c r="M6" s="18"/>
      <c r="N6" s="10"/>
      <c r="O6" s="10"/>
      <c r="P6" s="8"/>
      <c r="Q6" s="19">
        <v>44256</v>
      </c>
      <c r="R6" s="18"/>
      <c r="S6" s="10"/>
      <c r="T6" s="10"/>
      <c r="U6" s="8"/>
      <c r="V6" s="19">
        <v>44256</v>
      </c>
      <c r="W6" s="18"/>
      <c r="X6" s="10"/>
      <c r="Y6" s="10"/>
      <c r="Z6" s="8"/>
      <c r="AA6" s="19">
        <v>44256</v>
      </c>
      <c r="AB6" s="18"/>
      <c r="AC6" s="10"/>
      <c r="AD6" s="10"/>
      <c r="AE6" s="8"/>
      <c r="AF6" s="19">
        <v>44256</v>
      </c>
      <c r="AG6" s="18"/>
      <c r="AH6" s="10"/>
      <c r="AI6" s="10"/>
      <c r="AJ6" s="8"/>
      <c r="AK6" s="19">
        <v>44256</v>
      </c>
      <c r="AL6" s="18"/>
      <c r="AM6" s="10"/>
      <c r="AN6" s="10"/>
      <c r="AO6" s="8"/>
      <c r="AP6" s="19">
        <v>44256</v>
      </c>
      <c r="AQ6" s="18"/>
      <c r="AR6" s="10"/>
      <c r="AS6" s="10"/>
      <c r="AT6" s="8"/>
      <c r="AU6" s="19">
        <v>44256</v>
      </c>
      <c r="AV6" s="18"/>
      <c r="AW6" s="10"/>
      <c r="AX6" s="10"/>
      <c r="AY6" s="8"/>
      <c r="AZ6" s="19">
        <v>44256</v>
      </c>
      <c r="BA6" s="18"/>
      <c r="BB6" s="10"/>
      <c r="BC6" s="10"/>
      <c r="BD6" s="8"/>
      <c r="BE6" s="19">
        <v>44256</v>
      </c>
      <c r="BF6" s="18"/>
      <c r="BG6" s="10"/>
      <c r="BH6" s="10"/>
      <c r="BI6" s="8"/>
      <c r="BJ6" s="19">
        <v>44256</v>
      </c>
      <c r="BK6" s="18"/>
      <c r="BL6" s="10"/>
      <c r="BM6" s="10"/>
      <c r="BN6" s="8"/>
      <c r="BO6" s="19">
        <v>44256</v>
      </c>
      <c r="BP6" s="18"/>
      <c r="BQ6" s="10"/>
      <c r="BR6" s="10"/>
      <c r="BS6" s="8"/>
      <c r="BT6" s="19">
        <v>44256</v>
      </c>
      <c r="BU6" s="18"/>
      <c r="BV6" s="10"/>
      <c r="BW6" s="10"/>
      <c r="BX6" s="8"/>
      <c r="BY6" s="19">
        <v>44256</v>
      </c>
    </row>
    <row r="7" spans="1:77" x14ac:dyDescent="0.25">
      <c r="A7" s="2" t="s">
        <v>9</v>
      </c>
      <c r="B7" s="2"/>
      <c r="C7" s="18"/>
      <c r="D7" s="10"/>
      <c r="E7" s="10"/>
      <c r="G7" s="20" t="s">
        <v>10</v>
      </c>
      <c r="H7" s="18"/>
      <c r="I7" s="10"/>
      <c r="J7" s="10"/>
      <c r="K7" s="8"/>
      <c r="L7" s="20" t="s">
        <v>10</v>
      </c>
      <c r="M7" s="18"/>
      <c r="N7" s="10"/>
      <c r="O7" s="10"/>
      <c r="P7" s="8"/>
      <c r="Q7" s="20" t="s">
        <v>10</v>
      </c>
      <c r="R7" s="18"/>
      <c r="S7" s="10"/>
      <c r="T7" s="10"/>
      <c r="U7" s="8"/>
      <c r="V7" s="20" t="s">
        <v>10</v>
      </c>
      <c r="W7" s="18"/>
      <c r="X7" s="10"/>
      <c r="Y7" s="10"/>
      <c r="Z7" s="8"/>
      <c r="AA7" s="20" t="s">
        <v>10</v>
      </c>
      <c r="AB7" s="18"/>
      <c r="AC7" s="10"/>
      <c r="AD7" s="10"/>
      <c r="AE7" s="8"/>
      <c r="AF7" s="20" t="s">
        <v>10</v>
      </c>
      <c r="AG7" s="18"/>
      <c r="AH7" s="10"/>
      <c r="AI7" s="10"/>
      <c r="AJ7" s="8"/>
      <c r="AK7" s="20" t="s">
        <v>10</v>
      </c>
      <c r="AL7" s="18"/>
      <c r="AM7" s="10"/>
      <c r="AN7" s="10"/>
      <c r="AO7" s="8"/>
      <c r="AP7" s="20" t="s">
        <v>10</v>
      </c>
      <c r="AQ7" s="18"/>
      <c r="AR7" s="10"/>
      <c r="AS7" s="10"/>
      <c r="AT7" s="8"/>
      <c r="AU7" s="20" t="s">
        <v>10</v>
      </c>
      <c r="AV7" s="18"/>
      <c r="AW7" s="10"/>
      <c r="AX7" s="10"/>
      <c r="AY7" s="8"/>
      <c r="AZ7" s="20" t="s">
        <v>10</v>
      </c>
      <c r="BA7" s="18"/>
      <c r="BB7" s="10"/>
      <c r="BC7" s="10"/>
      <c r="BD7" s="8"/>
      <c r="BE7" s="20" t="s">
        <v>10</v>
      </c>
      <c r="BF7" s="18"/>
      <c r="BG7" s="10"/>
      <c r="BH7" s="10"/>
      <c r="BI7" s="8"/>
      <c r="BJ7" s="20" t="s">
        <v>10</v>
      </c>
      <c r="BK7" s="18"/>
      <c r="BL7" s="10"/>
      <c r="BM7" s="10"/>
      <c r="BN7" s="8"/>
      <c r="BO7" s="20" t="s">
        <v>10</v>
      </c>
      <c r="BP7" s="18"/>
      <c r="BQ7" s="10"/>
      <c r="BR7" s="10"/>
      <c r="BS7" s="8"/>
      <c r="BT7" s="20" t="s">
        <v>10</v>
      </c>
      <c r="BU7" s="18"/>
      <c r="BV7" s="10"/>
      <c r="BW7" s="10"/>
      <c r="BX7" s="8"/>
      <c r="BY7" s="20" t="s">
        <v>10</v>
      </c>
    </row>
    <row r="8" spans="1:77" x14ac:dyDescent="0.25">
      <c r="A8" s="176" t="s">
        <v>102</v>
      </c>
    </row>
    <row r="9" spans="1:77" x14ac:dyDescent="0.25">
      <c r="A9" s="10"/>
      <c r="C9" s="21"/>
      <c r="G9" s="22"/>
      <c r="H9" s="21"/>
      <c r="K9" s="8"/>
      <c r="L9" s="22"/>
      <c r="M9" s="21"/>
      <c r="P9" s="8"/>
      <c r="Q9" s="22"/>
      <c r="R9" s="21"/>
      <c r="U9" s="8"/>
      <c r="V9" s="22"/>
      <c r="W9" s="21"/>
      <c r="Z9" s="8"/>
      <c r="AA9" s="22"/>
      <c r="AB9" s="21"/>
      <c r="AE9" s="8"/>
      <c r="AF9" s="22"/>
      <c r="AG9" s="21"/>
      <c r="AJ9" s="8"/>
      <c r="AK9" s="22"/>
      <c r="AL9" s="21"/>
      <c r="AO9" s="8"/>
      <c r="AP9" s="22"/>
      <c r="AQ9" s="21"/>
      <c r="AT9" s="8"/>
      <c r="AU9" s="22"/>
      <c r="AV9" s="21"/>
      <c r="AY9" s="8"/>
      <c r="AZ9" s="22"/>
      <c r="BA9" s="21"/>
      <c r="BD9" s="8"/>
      <c r="BE9" s="22"/>
      <c r="BF9" s="21"/>
      <c r="BI9" s="8"/>
      <c r="BJ9" s="22"/>
      <c r="BK9" s="21"/>
      <c r="BN9" s="8"/>
      <c r="BO9" s="22"/>
      <c r="BP9" s="21"/>
      <c r="BS9" s="8"/>
      <c r="BT9" s="22"/>
      <c r="BU9" s="21"/>
      <c r="BX9" s="8"/>
      <c r="BY9" s="22"/>
    </row>
    <row r="10" spans="1:77" ht="13.9" customHeight="1" x14ac:dyDescent="0.25">
      <c r="A10" s="2" t="s">
        <v>11</v>
      </c>
      <c r="B10" s="2"/>
      <c r="C10" s="18"/>
      <c r="D10" s="10"/>
      <c r="E10" s="10"/>
      <c r="G10" s="23"/>
      <c r="H10" s="18"/>
      <c r="I10" s="10"/>
      <c r="J10" s="10"/>
      <c r="K10" s="8"/>
      <c r="L10" s="23"/>
      <c r="M10" s="18"/>
      <c r="N10" s="10"/>
      <c r="O10" s="10"/>
      <c r="P10" s="8"/>
      <c r="Q10" s="23"/>
      <c r="R10" s="18"/>
      <c r="S10" s="10"/>
      <c r="T10" s="10"/>
      <c r="U10" s="8"/>
      <c r="V10" s="23"/>
      <c r="W10" s="18"/>
      <c r="X10" s="10"/>
      <c r="Y10" s="10"/>
      <c r="Z10" s="8"/>
      <c r="AA10" s="23"/>
      <c r="AB10" s="18"/>
      <c r="AC10" s="10"/>
      <c r="AD10" s="10"/>
      <c r="AE10" s="8"/>
      <c r="AF10" s="23"/>
      <c r="AG10" s="18"/>
      <c r="AH10" s="10"/>
      <c r="AI10" s="10"/>
      <c r="AJ10" s="8"/>
      <c r="AK10" s="23"/>
      <c r="AL10" s="18"/>
      <c r="AM10" s="10"/>
      <c r="AN10" s="10"/>
      <c r="AO10" s="8"/>
      <c r="AP10" s="23"/>
      <c r="AQ10" s="18"/>
      <c r="AR10" s="10"/>
      <c r="AS10" s="10"/>
      <c r="AT10" s="8"/>
      <c r="AU10" s="23"/>
      <c r="AV10" s="18"/>
      <c r="AW10" s="10"/>
      <c r="AX10" s="10"/>
      <c r="AY10" s="8"/>
      <c r="AZ10" s="23"/>
      <c r="BA10" s="18"/>
      <c r="BB10" s="10"/>
      <c r="BC10" s="10"/>
      <c r="BD10" s="8"/>
      <c r="BE10" s="23"/>
      <c r="BF10" s="18"/>
      <c r="BG10" s="10"/>
      <c r="BH10" s="10"/>
      <c r="BI10" s="8"/>
      <c r="BJ10" s="23"/>
      <c r="BK10" s="18"/>
      <c r="BL10" s="10"/>
      <c r="BM10" s="10"/>
      <c r="BN10" s="8"/>
      <c r="BO10" s="23"/>
      <c r="BP10" s="18"/>
      <c r="BQ10" s="10"/>
      <c r="BR10" s="10"/>
      <c r="BS10" s="8"/>
      <c r="BT10" s="23"/>
      <c r="BU10" s="18"/>
      <c r="BV10" s="10"/>
      <c r="BW10" s="10"/>
      <c r="BX10" s="8"/>
      <c r="BY10" s="23"/>
    </row>
    <row r="11" spans="1:77" x14ac:dyDescent="0.25">
      <c r="A11" s="24"/>
      <c r="B11" s="25" t="s">
        <v>12</v>
      </c>
      <c r="C11" s="26"/>
      <c r="D11" s="27"/>
      <c r="E11" s="27"/>
      <c r="F11" s="28"/>
      <c r="G11" s="29">
        <v>1000</v>
      </c>
      <c r="H11" s="26"/>
      <c r="I11" s="27"/>
      <c r="J11" s="27"/>
      <c r="K11" s="28"/>
      <c r="L11" s="29">
        <v>0</v>
      </c>
      <c r="M11" s="26"/>
      <c r="N11" s="27"/>
      <c r="O11" s="27"/>
      <c r="P11" s="28"/>
      <c r="Q11" s="29">
        <v>0</v>
      </c>
      <c r="R11" s="26"/>
      <c r="S11" s="27"/>
      <c r="T11" s="27"/>
      <c r="U11" s="28"/>
      <c r="V11" s="29">
        <v>0</v>
      </c>
      <c r="W11" s="26"/>
      <c r="X11" s="27"/>
      <c r="Y11" s="27"/>
      <c r="Z11" s="28"/>
      <c r="AA11" s="29">
        <v>0</v>
      </c>
      <c r="AB11" s="26"/>
      <c r="AC11" s="27"/>
      <c r="AD11" s="27"/>
      <c r="AE11" s="28"/>
      <c r="AF11" s="29">
        <v>0</v>
      </c>
      <c r="AG11" s="26"/>
      <c r="AH11" s="27"/>
      <c r="AI11" s="27"/>
      <c r="AJ11" s="28"/>
      <c r="AK11" s="29">
        <v>0</v>
      </c>
      <c r="AL11" s="26"/>
      <c r="AM11" s="27"/>
      <c r="AN11" s="27"/>
      <c r="AO11" s="28"/>
      <c r="AP11" s="29">
        <v>0</v>
      </c>
      <c r="AQ11" s="26"/>
      <c r="AR11" s="27"/>
      <c r="AS11" s="27"/>
      <c r="AT11" s="28"/>
      <c r="AU11" s="29">
        <v>0</v>
      </c>
      <c r="AV11" s="26"/>
      <c r="AW11" s="27"/>
      <c r="AX11" s="27"/>
      <c r="AY11" s="28"/>
      <c r="AZ11" s="29">
        <v>0</v>
      </c>
      <c r="BA11" s="26"/>
      <c r="BB11" s="27"/>
      <c r="BC11" s="27"/>
      <c r="BD11" s="28"/>
      <c r="BE11" s="29">
        <v>0</v>
      </c>
      <c r="BF11" s="26"/>
      <c r="BG11" s="27"/>
      <c r="BH11" s="27"/>
      <c r="BI11" s="28"/>
      <c r="BJ11" s="29">
        <v>0</v>
      </c>
      <c r="BK11" s="26"/>
      <c r="BL11" s="27"/>
      <c r="BM11" s="27"/>
      <c r="BN11" s="28"/>
      <c r="BO11" s="29">
        <v>0</v>
      </c>
      <c r="BP11" s="26"/>
      <c r="BQ11" s="27"/>
      <c r="BR11" s="27"/>
      <c r="BS11" s="28"/>
      <c r="BT11" s="29">
        <v>0</v>
      </c>
      <c r="BU11" s="26"/>
      <c r="BV11" s="27"/>
      <c r="BW11" s="27"/>
      <c r="BX11" s="28"/>
      <c r="BY11" s="29">
        <v>0</v>
      </c>
    </row>
    <row r="12" spans="1:77" x14ac:dyDescent="0.25">
      <c r="A12" s="24"/>
      <c r="B12" s="24" t="s">
        <v>13</v>
      </c>
      <c r="C12" s="21"/>
      <c r="G12" s="30">
        <v>50</v>
      </c>
      <c r="H12" s="21"/>
      <c r="K12" s="8"/>
      <c r="L12" s="30">
        <v>0</v>
      </c>
      <c r="M12" s="21"/>
      <c r="P12" s="8"/>
      <c r="Q12" s="30">
        <v>0</v>
      </c>
      <c r="R12" s="21"/>
      <c r="U12" s="8"/>
      <c r="V12" s="30">
        <v>0</v>
      </c>
      <c r="W12" s="21"/>
      <c r="Z12" s="8"/>
      <c r="AA12" s="30">
        <v>0</v>
      </c>
      <c r="AB12" s="21"/>
      <c r="AE12" s="8"/>
      <c r="AF12" s="30">
        <v>0</v>
      </c>
      <c r="AG12" s="21"/>
      <c r="AJ12" s="8"/>
      <c r="AK12" s="30">
        <v>0</v>
      </c>
      <c r="AL12" s="21"/>
      <c r="AO12" s="8"/>
      <c r="AP12" s="30">
        <v>0</v>
      </c>
      <c r="AQ12" s="21"/>
      <c r="AT12" s="8"/>
      <c r="AU12" s="30">
        <v>0</v>
      </c>
      <c r="AV12" s="21"/>
      <c r="AY12" s="8"/>
      <c r="AZ12" s="30">
        <v>0</v>
      </c>
      <c r="BA12" s="21"/>
      <c r="BD12" s="8"/>
      <c r="BE12" s="30">
        <v>0</v>
      </c>
      <c r="BF12" s="21"/>
      <c r="BI12" s="8"/>
      <c r="BJ12" s="30">
        <v>0</v>
      </c>
      <c r="BK12" s="21"/>
      <c r="BN12" s="8"/>
      <c r="BO12" s="30">
        <v>0</v>
      </c>
      <c r="BP12" s="21"/>
      <c r="BS12" s="8"/>
      <c r="BT12" s="30">
        <v>0</v>
      </c>
      <c r="BU12" s="21"/>
      <c r="BX12" s="8"/>
      <c r="BY12" s="30">
        <v>0</v>
      </c>
    </row>
    <row r="13" spans="1:77" x14ac:dyDescent="0.25">
      <c r="A13" s="24"/>
      <c r="B13" s="24" t="s">
        <v>14</v>
      </c>
      <c r="C13" s="21"/>
      <c r="G13" s="31">
        <f>G11-G12</f>
        <v>950</v>
      </c>
      <c r="H13" s="21"/>
      <c r="K13" s="8"/>
      <c r="L13" s="31">
        <f>L11-L12</f>
        <v>0</v>
      </c>
      <c r="M13" s="21"/>
      <c r="P13" s="8"/>
      <c r="Q13" s="31">
        <f>Q11-Q12</f>
        <v>0</v>
      </c>
      <c r="R13" s="21"/>
      <c r="U13" s="8"/>
      <c r="V13" s="31">
        <f>V11-V12</f>
        <v>0</v>
      </c>
      <c r="W13" s="21"/>
      <c r="Z13" s="8"/>
      <c r="AA13" s="31">
        <f>AA11-AA12</f>
        <v>0</v>
      </c>
      <c r="AB13" s="21"/>
      <c r="AE13" s="8"/>
      <c r="AF13" s="31">
        <f>AF11-AF12</f>
        <v>0</v>
      </c>
      <c r="AG13" s="21"/>
      <c r="AJ13" s="8"/>
      <c r="AK13" s="31">
        <f>AK11-AK12</f>
        <v>0</v>
      </c>
      <c r="AL13" s="21"/>
      <c r="AO13" s="8"/>
      <c r="AP13" s="31">
        <f>AP11-AP12</f>
        <v>0</v>
      </c>
      <c r="AQ13" s="21"/>
      <c r="AT13" s="8"/>
      <c r="AU13" s="31">
        <f>AU11-AU12</f>
        <v>0</v>
      </c>
      <c r="AV13" s="21"/>
      <c r="AY13" s="8"/>
      <c r="AZ13" s="31">
        <f>AZ11-AZ12</f>
        <v>0</v>
      </c>
      <c r="BA13" s="21"/>
      <c r="BD13" s="8"/>
      <c r="BE13" s="31">
        <f>BE11-BE12</f>
        <v>0</v>
      </c>
      <c r="BF13" s="21"/>
      <c r="BI13" s="8"/>
      <c r="BJ13" s="31">
        <f>BJ11-BJ12</f>
        <v>0</v>
      </c>
      <c r="BK13" s="21"/>
      <c r="BN13" s="8"/>
      <c r="BO13" s="31">
        <f>BO11-BO12</f>
        <v>0</v>
      </c>
      <c r="BP13" s="21"/>
      <c r="BS13" s="8"/>
      <c r="BT13" s="31">
        <f>BT11-BT12</f>
        <v>0</v>
      </c>
      <c r="BU13" s="21"/>
      <c r="BX13" s="8"/>
      <c r="BY13" s="31">
        <f>BY11-BY12</f>
        <v>0</v>
      </c>
    </row>
    <row r="14" spans="1:77" x14ac:dyDescent="0.25">
      <c r="A14" s="24"/>
      <c r="B14" s="24"/>
      <c r="C14" s="21"/>
      <c r="G14" s="23"/>
      <c r="H14" s="21"/>
      <c r="K14" s="8"/>
      <c r="L14" s="23"/>
      <c r="M14" s="21"/>
      <c r="P14" s="8"/>
      <c r="Q14" s="23"/>
      <c r="R14" s="21"/>
      <c r="U14" s="8"/>
      <c r="V14" s="23"/>
      <c r="W14" s="21"/>
      <c r="Z14" s="8"/>
      <c r="AA14" s="23"/>
      <c r="AB14" s="21"/>
      <c r="AE14" s="8"/>
      <c r="AF14" s="23"/>
      <c r="AG14" s="21"/>
      <c r="AJ14" s="8"/>
      <c r="AK14" s="23"/>
      <c r="AL14" s="21"/>
      <c r="AO14" s="8"/>
      <c r="AP14" s="23"/>
      <c r="AQ14" s="21"/>
      <c r="AT14" s="8"/>
      <c r="AU14" s="23"/>
      <c r="AV14" s="21"/>
      <c r="AY14" s="8"/>
      <c r="AZ14" s="23"/>
      <c r="BA14" s="21"/>
      <c r="BD14" s="8"/>
      <c r="BE14" s="23"/>
      <c r="BF14" s="21"/>
      <c r="BI14" s="8"/>
      <c r="BJ14" s="23"/>
      <c r="BK14" s="21"/>
      <c r="BN14" s="8"/>
      <c r="BO14" s="23"/>
      <c r="BP14" s="21"/>
      <c r="BS14" s="8"/>
      <c r="BT14" s="23"/>
      <c r="BU14" s="21"/>
      <c r="BX14" s="8"/>
      <c r="BY14" s="23"/>
    </row>
    <row r="15" spans="1:77" x14ac:dyDescent="0.25">
      <c r="A15" s="24"/>
      <c r="B15" s="24" t="s">
        <v>15</v>
      </c>
      <c r="C15" s="21"/>
      <c r="G15" s="32">
        <v>15</v>
      </c>
      <c r="H15" s="21"/>
      <c r="K15" s="8"/>
      <c r="L15" s="32">
        <v>0</v>
      </c>
      <c r="M15" s="21"/>
      <c r="P15" s="8"/>
      <c r="Q15" s="32">
        <v>0</v>
      </c>
      <c r="R15" s="21"/>
      <c r="U15" s="8"/>
      <c r="V15" s="32">
        <v>0</v>
      </c>
      <c r="W15" s="21"/>
      <c r="Z15" s="8"/>
      <c r="AA15" s="32">
        <v>0</v>
      </c>
      <c r="AB15" s="21"/>
      <c r="AE15" s="8"/>
      <c r="AF15" s="32">
        <v>0</v>
      </c>
      <c r="AG15" s="21"/>
      <c r="AJ15" s="8"/>
      <c r="AK15" s="32">
        <v>0</v>
      </c>
      <c r="AL15" s="21"/>
      <c r="AO15" s="8"/>
      <c r="AP15" s="32">
        <v>0</v>
      </c>
      <c r="AQ15" s="21"/>
      <c r="AT15" s="8"/>
      <c r="AU15" s="32">
        <v>0</v>
      </c>
      <c r="AV15" s="21"/>
      <c r="AY15" s="8"/>
      <c r="AZ15" s="32">
        <v>0</v>
      </c>
      <c r="BA15" s="21"/>
      <c r="BD15" s="8"/>
      <c r="BE15" s="32">
        <v>0</v>
      </c>
      <c r="BF15" s="21"/>
      <c r="BI15" s="8"/>
      <c r="BJ15" s="32">
        <v>0</v>
      </c>
      <c r="BK15" s="21"/>
      <c r="BN15" s="8"/>
      <c r="BO15" s="32">
        <v>0</v>
      </c>
      <c r="BP15" s="21"/>
      <c r="BS15" s="8"/>
      <c r="BT15" s="32">
        <v>0</v>
      </c>
      <c r="BU15" s="21"/>
      <c r="BX15" s="8"/>
      <c r="BY15" s="32">
        <v>0</v>
      </c>
    </row>
    <row r="16" spans="1:77" x14ac:dyDescent="0.25">
      <c r="A16" s="33" t="s">
        <v>16</v>
      </c>
      <c r="B16" s="34" t="s">
        <v>17</v>
      </c>
      <c r="C16" s="35"/>
      <c r="D16" s="36"/>
      <c r="E16" s="36"/>
      <c r="F16" s="37"/>
      <c r="G16" s="38">
        <f>G15/1.055</f>
        <v>14.218009478672986</v>
      </c>
      <c r="H16" s="35"/>
      <c r="I16" s="36"/>
      <c r="J16" s="36"/>
      <c r="K16" s="37"/>
      <c r="L16" s="38">
        <f>L15/1.055</f>
        <v>0</v>
      </c>
      <c r="M16" s="35"/>
      <c r="N16" s="36"/>
      <c r="O16" s="36"/>
      <c r="P16" s="37"/>
      <c r="Q16" s="38">
        <f>Q15/1.055</f>
        <v>0</v>
      </c>
      <c r="R16" s="35"/>
      <c r="S16" s="36"/>
      <c r="T16" s="36"/>
      <c r="U16" s="37"/>
      <c r="V16" s="38">
        <f>V15/1.055</f>
        <v>0</v>
      </c>
      <c r="W16" s="35"/>
      <c r="X16" s="36"/>
      <c r="Y16" s="36"/>
      <c r="Z16" s="37"/>
      <c r="AA16" s="38">
        <f>AA15/1.055</f>
        <v>0</v>
      </c>
      <c r="AB16" s="35"/>
      <c r="AC16" s="36"/>
      <c r="AD16" s="36"/>
      <c r="AE16" s="37"/>
      <c r="AF16" s="38">
        <f>AF15/1.055</f>
        <v>0</v>
      </c>
      <c r="AG16" s="35"/>
      <c r="AH16" s="36"/>
      <c r="AI16" s="36"/>
      <c r="AJ16" s="37"/>
      <c r="AK16" s="38">
        <f>AK15/1.055</f>
        <v>0</v>
      </c>
      <c r="AL16" s="35"/>
      <c r="AM16" s="36"/>
      <c r="AN16" s="36"/>
      <c r="AO16" s="37"/>
      <c r="AP16" s="38">
        <f>AP15/1.055</f>
        <v>0</v>
      </c>
      <c r="AQ16" s="35"/>
      <c r="AR16" s="36"/>
      <c r="AS16" s="36"/>
      <c r="AT16" s="37"/>
      <c r="AU16" s="38">
        <f>AU15/1.055</f>
        <v>0</v>
      </c>
      <c r="AV16" s="35"/>
      <c r="AW16" s="36"/>
      <c r="AX16" s="36"/>
      <c r="AY16" s="37"/>
      <c r="AZ16" s="38">
        <f>AZ15/1.055</f>
        <v>0</v>
      </c>
      <c r="BA16" s="35"/>
      <c r="BB16" s="36"/>
      <c r="BC16" s="36"/>
      <c r="BD16" s="37"/>
      <c r="BE16" s="38">
        <f>BE15/1.055</f>
        <v>0</v>
      </c>
      <c r="BF16" s="35"/>
      <c r="BG16" s="36"/>
      <c r="BH16" s="36"/>
      <c r="BI16" s="37"/>
      <c r="BJ16" s="38">
        <f>BJ15/1.055</f>
        <v>0</v>
      </c>
      <c r="BK16" s="35"/>
      <c r="BL16" s="36"/>
      <c r="BM16" s="36"/>
      <c r="BN16" s="37"/>
      <c r="BO16" s="38">
        <f>BO15/1.055</f>
        <v>0</v>
      </c>
      <c r="BP16" s="35"/>
      <c r="BQ16" s="36"/>
      <c r="BR16" s="36"/>
      <c r="BS16" s="37"/>
      <c r="BT16" s="38">
        <f>BT15/1.055</f>
        <v>0</v>
      </c>
      <c r="BU16" s="35"/>
      <c r="BV16" s="36"/>
      <c r="BW16" s="36"/>
      <c r="BX16" s="37"/>
      <c r="BY16" s="38">
        <f>BY15/1.055</f>
        <v>0</v>
      </c>
    </row>
    <row r="17" spans="1:77" x14ac:dyDescent="0.25">
      <c r="A17" s="10"/>
      <c r="C17" s="21"/>
      <c r="G17" s="23"/>
      <c r="H17" s="21"/>
      <c r="K17" s="8"/>
      <c r="L17" s="23"/>
      <c r="M17" s="21"/>
      <c r="P17" s="8"/>
      <c r="Q17" s="23"/>
      <c r="R17" s="21"/>
      <c r="U17" s="8"/>
      <c r="V17" s="23"/>
      <c r="W17" s="21"/>
      <c r="Z17" s="8"/>
      <c r="AA17" s="23"/>
      <c r="AB17" s="21"/>
      <c r="AE17" s="8"/>
      <c r="AF17" s="23"/>
      <c r="AG17" s="21"/>
      <c r="AJ17" s="8"/>
      <c r="AK17" s="23"/>
      <c r="AL17" s="21"/>
      <c r="AO17" s="8"/>
      <c r="AP17" s="23"/>
      <c r="AQ17" s="21"/>
      <c r="AT17" s="8"/>
      <c r="AU17" s="23"/>
      <c r="AV17" s="21"/>
      <c r="AY17" s="8"/>
      <c r="AZ17" s="23"/>
      <c r="BA17" s="21"/>
      <c r="BD17" s="8"/>
      <c r="BE17" s="23"/>
      <c r="BF17" s="21"/>
      <c r="BI17" s="8"/>
      <c r="BJ17" s="23"/>
      <c r="BK17" s="21"/>
      <c r="BN17" s="8"/>
      <c r="BO17" s="23"/>
      <c r="BP17" s="21"/>
      <c r="BS17" s="8"/>
      <c r="BT17" s="23"/>
      <c r="BU17" s="21"/>
      <c r="BX17" s="8"/>
      <c r="BY17" s="23"/>
    </row>
    <row r="18" spans="1:77" x14ac:dyDescent="0.25">
      <c r="B18" s="25" t="s">
        <v>18</v>
      </c>
      <c r="C18" s="26"/>
      <c r="D18" s="27"/>
      <c r="E18" s="27"/>
      <c r="F18" s="28"/>
      <c r="G18" s="39">
        <v>500</v>
      </c>
      <c r="H18" s="26"/>
      <c r="I18" s="27"/>
      <c r="J18" s="27"/>
      <c r="K18" s="28"/>
      <c r="L18" s="39">
        <v>0</v>
      </c>
      <c r="M18" s="26"/>
      <c r="N18" s="27"/>
      <c r="O18" s="27"/>
      <c r="P18" s="28"/>
      <c r="Q18" s="39">
        <v>0</v>
      </c>
      <c r="R18" s="26"/>
      <c r="S18" s="27"/>
      <c r="T18" s="27"/>
      <c r="U18" s="28"/>
      <c r="V18" s="39">
        <v>0</v>
      </c>
      <c r="W18" s="26"/>
      <c r="X18" s="27"/>
      <c r="Y18" s="27"/>
      <c r="Z18" s="28"/>
      <c r="AA18" s="39">
        <v>0</v>
      </c>
      <c r="AB18" s="26"/>
      <c r="AC18" s="27"/>
      <c r="AD18" s="27"/>
      <c r="AE18" s="28"/>
      <c r="AF18" s="39">
        <v>0</v>
      </c>
      <c r="AG18" s="26"/>
      <c r="AH18" s="27"/>
      <c r="AI18" s="27"/>
      <c r="AJ18" s="28"/>
      <c r="AK18" s="39">
        <v>0</v>
      </c>
      <c r="AL18" s="26"/>
      <c r="AM18" s="27"/>
      <c r="AN18" s="27"/>
      <c r="AO18" s="28"/>
      <c r="AP18" s="39">
        <v>0</v>
      </c>
      <c r="AQ18" s="26"/>
      <c r="AR18" s="27"/>
      <c r="AS18" s="27"/>
      <c r="AT18" s="28"/>
      <c r="AU18" s="39">
        <v>0</v>
      </c>
      <c r="AV18" s="26"/>
      <c r="AW18" s="27"/>
      <c r="AX18" s="27"/>
      <c r="AY18" s="28"/>
      <c r="AZ18" s="39">
        <v>0</v>
      </c>
      <c r="BA18" s="26"/>
      <c r="BB18" s="27"/>
      <c r="BC18" s="27"/>
      <c r="BD18" s="28"/>
      <c r="BE18" s="39">
        <v>0</v>
      </c>
      <c r="BF18" s="26"/>
      <c r="BG18" s="27"/>
      <c r="BH18" s="27"/>
      <c r="BI18" s="28"/>
      <c r="BJ18" s="39">
        <v>0</v>
      </c>
      <c r="BK18" s="26"/>
      <c r="BL18" s="27"/>
      <c r="BM18" s="27"/>
      <c r="BN18" s="28"/>
      <c r="BO18" s="39">
        <v>0</v>
      </c>
      <c r="BP18" s="26"/>
      <c r="BQ18" s="27"/>
      <c r="BR18" s="27"/>
      <c r="BS18" s="28"/>
      <c r="BT18" s="39">
        <v>0</v>
      </c>
      <c r="BU18" s="26"/>
      <c r="BV18" s="27"/>
      <c r="BW18" s="27"/>
      <c r="BX18" s="28"/>
      <c r="BY18" s="39">
        <v>0</v>
      </c>
    </row>
    <row r="19" spans="1:77" x14ac:dyDescent="0.25">
      <c r="B19" s="40" t="s">
        <v>19</v>
      </c>
      <c r="C19" s="41"/>
      <c r="D19" s="42"/>
      <c r="E19" s="42"/>
      <c r="G19" s="43">
        <f>G18/D25</f>
        <v>351.66666666666669</v>
      </c>
      <c r="H19" s="41"/>
      <c r="I19" s="42"/>
      <c r="J19" s="42"/>
      <c r="K19" s="8"/>
      <c r="L19" s="43" t="e">
        <f>L18/I25</f>
        <v>#DIV/0!</v>
      </c>
      <c r="M19" s="41"/>
      <c r="N19" s="42"/>
      <c r="O19" s="42"/>
      <c r="P19" s="8"/>
      <c r="Q19" s="43" t="e">
        <f>Q18/N25</f>
        <v>#DIV/0!</v>
      </c>
      <c r="R19" s="41"/>
      <c r="S19" s="42"/>
      <c r="T19" s="42"/>
      <c r="U19" s="8"/>
      <c r="V19" s="43" t="e">
        <f>V18/S25</f>
        <v>#DIV/0!</v>
      </c>
      <c r="W19" s="41"/>
      <c r="X19" s="42"/>
      <c r="Y19" s="42"/>
      <c r="Z19" s="8"/>
      <c r="AA19" s="43" t="e">
        <f>AA18/X25</f>
        <v>#DIV/0!</v>
      </c>
      <c r="AB19" s="41"/>
      <c r="AC19" s="42"/>
      <c r="AD19" s="42"/>
      <c r="AE19" s="8"/>
      <c r="AF19" s="43" t="e">
        <f>AF18/AC25</f>
        <v>#DIV/0!</v>
      </c>
      <c r="AG19" s="41"/>
      <c r="AH19" s="42"/>
      <c r="AI19" s="42"/>
      <c r="AJ19" s="8"/>
      <c r="AK19" s="43" t="e">
        <f>AK18/AH25</f>
        <v>#DIV/0!</v>
      </c>
      <c r="AL19" s="41"/>
      <c r="AM19" s="42"/>
      <c r="AN19" s="42"/>
      <c r="AO19" s="8"/>
      <c r="AP19" s="43" t="e">
        <f>AP18/AM25</f>
        <v>#DIV/0!</v>
      </c>
      <c r="AQ19" s="41"/>
      <c r="AR19" s="42"/>
      <c r="AS19" s="42"/>
      <c r="AT19" s="8"/>
      <c r="AU19" s="43" t="e">
        <f>AU18/AR25</f>
        <v>#DIV/0!</v>
      </c>
      <c r="AV19" s="41"/>
      <c r="AW19" s="42"/>
      <c r="AX19" s="42"/>
      <c r="AY19" s="8"/>
      <c r="AZ19" s="43" t="e">
        <f>AZ18/AW25</f>
        <v>#DIV/0!</v>
      </c>
      <c r="BA19" s="41"/>
      <c r="BB19" s="42"/>
      <c r="BC19" s="42"/>
      <c r="BD19" s="8"/>
      <c r="BE19" s="43" t="e">
        <f>BE18/BB25</f>
        <v>#DIV/0!</v>
      </c>
      <c r="BF19" s="41"/>
      <c r="BG19" s="42"/>
      <c r="BH19" s="42"/>
      <c r="BI19" s="8"/>
      <c r="BJ19" s="43" t="e">
        <f>BJ18/BG25</f>
        <v>#DIV/0!</v>
      </c>
      <c r="BK19" s="41"/>
      <c r="BL19" s="42"/>
      <c r="BM19" s="42"/>
      <c r="BN19" s="8"/>
      <c r="BO19" s="43" t="e">
        <f>BO18/BL25</f>
        <v>#DIV/0!</v>
      </c>
      <c r="BP19" s="41"/>
      <c r="BQ19" s="42"/>
      <c r="BR19" s="42"/>
      <c r="BS19" s="8"/>
      <c r="BT19" s="43" t="e">
        <f>BT18/BQ25</f>
        <v>#DIV/0!</v>
      </c>
      <c r="BU19" s="41"/>
      <c r="BV19" s="42"/>
      <c r="BW19" s="42"/>
      <c r="BX19" s="8"/>
      <c r="BY19" s="43" t="e">
        <f>BY18/BV25</f>
        <v>#DIV/0!</v>
      </c>
    </row>
    <row r="20" spans="1:77" x14ac:dyDescent="0.25">
      <c r="B20" s="24"/>
      <c r="C20" s="21"/>
      <c r="G20" s="23"/>
      <c r="H20" s="21"/>
      <c r="K20" s="8"/>
      <c r="L20" s="23"/>
      <c r="M20" s="21"/>
      <c r="P20" s="8"/>
      <c r="Q20" s="23"/>
      <c r="R20" s="21"/>
      <c r="U20" s="8"/>
      <c r="V20" s="23"/>
      <c r="W20" s="21"/>
      <c r="Z20" s="8"/>
      <c r="AA20" s="23"/>
      <c r="AB20" s="21"/>
      <c r="AE20" s="8"/>
      <c r="AF20" s="23"/>
      <c r="AG20" s="21"/>
      <c r="AJ20" s="8"/>
      <c r="AK20" s="23"/>
      <c r="AL20" s="21"/>
      <c r="AO20" s="8"/>
      <c r="AP20" s="23"/>
      <c r="AQ20" s="21"/>
      <c r="AT20" s="8"/>
      <c r="AU20" s="23"/>
      <c r="AV20" s="21"/>
      <c r="AY20" s="8"/>
      <c r="AZ20" s="23"/>
      <c r="BA20" s="21"/>
      <c r="BD20" s="8"/>
      <c r="BE20" s="23"/>
      <c r="BF20" s="21"/>
      <c r="BI20" s="8"/>
      <c r="BJ20" s="23"/>
      <c r="BK20" s="21"/>
      <c r="BN20" s="8"/>
      <c r="BO20" s="23"/>
      <c r="BP20" s="21"/>
      <c r="BS20" s="8"/>
      <c r="BT20" s="23"/>
      <c r="BU20" s="21"/>
      <c r="BX20" s="8"/>
      <c r="BY20" s="23"/>
    </row>
    <row r="21" spans="1:77" x14ac:dyDescent="0.25">
      <c r="A21" s="44"/>
      <c r="B21" s="45" t="s">
        <v>20</v>
      </c>
      <c r="C21" s="21"/>
      <c r="G21" s="46"/>
      <c r="H21" s="21"/>
      <c r="K21" s="8"/>
      <c r="L21" s="46"/>
      <c r="M21" s="21"/>
      <c r="P21" s="8"/>
      <c r="Q21" s="46"/>
      <c r="R21" s="21"/>
      <c r="U21" s="8"/>
      <c r="V21" s="46"/>
      <c r="W21" s="21"/>
      <c r="Z21" s="8"/>
      <c r="AA21" s="46"/>
      <c r="AB21" s="21"/>
      <c r="AE21" s="8"/>
      <c r="AF21" s="46"/>
      <c r="AG21" s="21"/>
      <c r="AJ21" s="8"/>
      <c r="AK21" s="46"/>
      <c r="AL21" s="21"/>
      <c r="AO21" s="8"/>
      <c r="AP21" s="46"/>
      <c r="AQ21" s="21"/>
      <c r="AT21" s="8"/>
      <c r="AU21" s="46"/>
      <c r="AV21" s="21"/>
      <c r="AY21" s="8"/>
      <c r="AZ21" s="46"/>
      <c r="BA21" s="21"/>
      <c r="BD21" s="8"/>
      <c r="BE21" s="46"/>
      <c r="BF21" s="21"/>
      <c r="BI21" s="8"/>
      <c r="BJ21" s="46"/>
      <c r="BK21" s="21"/>
      <c r="BN21" s="8"/>
      <c r="BO21" s="46"/>
      <c r="BP21" s="21"/>
      <c r="BS21" s="8"/>
      <c r="BT21" s="46"/>
      <c r="BU21" s="21"/>
      <c r="BX21" s="8"/>
      <c r="BY21" s="46"/>
    </row>
    <row r="22" spans="1:77" x14ac:dyDescent="0.25">
      <c r="A22" s="44"/>
      <c r="B22" s="24" t="s">
        <v>21</v>
      </c>
      <c r="C22" s="21"/>
      <c r="G22" s="47">
        <f>G47+G51+G56+G60+G63</f>
        <v>1081</v>
      </c>
      <c r="H22" s="21"/>
      <c r="K22" s="8"/>
      <c r="L22" s="47">
        <f>L47+L51+L56+L60+L63</f>
        <v>0</v>
      </c>
      <c r="M22" s="21"/>
      <c r="P22" s="8"/>
      <c r="Q22" s="47">
        <f>Q47+Q51+Q56+Q60+Q63</f>
        <v>0</v>
      </c>
      <c r="R22" s="21"/>
      <c r="U22" s="8"/>
      <c r="V22" s="47">
        <f>V47+V51+V56+V60+V63</f>
        <v>0</v>
      </c>
      <c r="W22" s="21"/>
      <c r="Z22" s="8"/>
      <c r="AA22" s="47">
        <f>AA47+AA51+AA56+AA60+AA63</f>
        <v>0</v>
      </c>
      <c r="AB22" s="21"/>
      <c r="AE22" s="8"/>
      <c r="AF22" s="47">
        <f>AF47+AF51+AF56+AF60+AF63</f>
        <v>0</v>
      </c>
      <c r="AG22" s="21"/>
      <c r="AJ22" s="8"/>
      <c r="AK22" s="47">
        <f>AK47+AK51+AK56+AK60+AK63</f>
        <v>0</v>
      </c>
      <c r="AL22" s="21"/>
      <c r="AO22" s="8"/>
      <c r="AP22" s="47">
        <f>AP47+AP51+AP56+AP60+AP63</f>
        <v>0</v>
      </c>
      <c r="AQ22" s="21"/>
      <c r="AT22" s="8"/>
      <c r="AU22" s="47">
        <f>AU47+AU51+AU56+AU60+AU63</f>
        <v>0</v>
      </c>
      <c r="AV22" s="21"/>
      <c r="AY22" s="8"/>
      <c r="AZ22" s="47">
        <f>AZ47+AZ51+AZ56+AZ60+AZ63</f>
        <v>0</v>
      </c>
      <c r="BA22" s="21"/>
      <c r="BD22" s="8"/>
      <c r="BE22" s="47">
        <f>BE47+BE51+BE56+BE60+BE63</f>
        <v>0</v>
      </c>
      <c r="BF22" s="21"/>
      <c r="BI22" s="8"/>
      <c r="BJ22" s="47">
        <f>BJ47+BJ51+BJ56+BJ60+BJ63</f>
        <v>0</v>
      </c>
      <c r="BK22" s="21"/>
      <c r="BN22" s="8"/>
      <c r="BO22" s="47">
        <f>BO47+BO51+BO56+BO60+BO63</f>
        <v>0</v>
      </c>
      <c r="BP22" s="21"/>
      <c r="BS22" s="8"/>
      <c r="BT22" s="47">
        <f>BT47+BT51+BT56+BT60+BT63</f>
        <v>0</v>
      </c>
      <c r="BU22" s="21"/>
      <c r="BX22" s="8"/>
      <c r="BY22" s="47">
        <f>BY47+BY51+BY56+BY60+BY63</f>
        <v>0</v>
      </c>
    </row>
    <row r="23" spans="1:77" x14ac:dyDescent="0.25">
      <c r="A23" s="44"/>
      <c r="B23" s="24"/>
      <c r="C23" s="21"/>
      <c r="G23" s="48"/>
      <c r="H23" s="21"/>
      <c r="K23" s="8"/>
      <c r="L23" s="48"/>
      <c r="M23" s="21"/>
      <c r="P23" s="8"/>
      <c r="Q23" s="48"/>
      <c r="R23" s="21"/>
      <c r="U23" s="8"/>
      <c r="V23" s="48"/>
      <c r="W23" s="21"/>
      <c r="Z23" s="8"/>
      <c r="AA23" s="48"/>
      <c r="AB23" s="21"/>
      <c r="AE23" s="8"/>
      <c r="AF23" s="48"/>
      <c r="AG23" s="21"/>
      <c r="AJ23" s="8"/>
      <c r="AK23" s="48"/>
      <c r="AL23" s="21"/>
      <c r="AO23" s="8"/>
      <c r="AP23" s="48"/>
      <c r="AQ23" s="21"/>
      <c r="AT23" s="8"/>
      <c r="AU23" s="48"/>
      <c r="AV23" s="21"/>
      <c r="AY23" s="8"/>
      <c r="AZ23" s="48"/>
      <c r="BA23" s="21"/>
      <c r="BD23" s="8"/>
      <c r="BE23" s="48"/>
      <c r="BF23" s="21"/>
      <c r="BI23" s="8"/>
      <c r="BJ23" s="48"/>
      <c r="BK23" s="21"/>
      <c r="BN23" s="8"/>
      <c r="BO23" s="48"/>
      <c r="BP23" s="21"/>
      <c r="BS23" s="8"/>
      <c r="BT23" s="48"/>
      <c r="BU23" s="21"/>
      <c r="BX23" s="8"/>
      <c r="BY23" s="48"/>
    </row>
    <row r="24" spans="1:77" x14ac:dyDescent="0.25">
      <c r="A24" s="44"/>
      <c r="B24" s="49" t="s">
        <v>22</v>
      </c>
      <c r="C24" s="50"/>
      <c r="D24" s="50"/>
      <c r="E24" s="50"/>
      <c r="F24" s="51"/>
      <c r="G24" s="52">
        <f>IF(G22&lt;F25,G22,F25)</f>
        <v>1000</v>
      </c>
      <c r="H24" s="50"/>
      <c r="I24" s="50"/>
      <c r="J24" s="50"/>
      <c r="K24" s="51"/>
      <c r="L24" s="52">
        <f>IF(L22&lt;K25,L22,K25)</f>
        <v>0</v>
      </c>
      <c r="M24" s="50"/>
      <c r="N24" s="50"/>
      <c r="O24" s="50"/>
      <c r="P24" s="51"/>
      <c r="Q24" s="52">
        <f>IF(Q22&lt;P25,Q22,P25)</f>
        <v>0</v>
      </c>
      <c r="R24" s="50"/>
      <c r="S24" s="50"/>
      <c r="T24" s="50"/>
      <c r="U24" s="51"/>
      <c r="V24" s="52">
        <f>IF(V22&lt;U25,V22,U25)</f>
        <v>0</v>
      </c>
      <c r="W24" s="50"/>
      <c r="X24" s="50"/>
      <c r="Y24" s="50"/>
      <c r="Z24" s="51"/>
      <c r="AA24" s="52">
        <f>IF(AA22&lt;Z25,AA22,Z25)</f>
        <v>0</v>
      </c>
      <c r="AB24" s="50"/>
      <c r="AC24" s="50"/>
      <c r="AD24" s="50"/>
      <c r="AE24" s="51"/>
      <c r="AF24" s="52">
        <f>IF(AF22&lt;AE25,AF22,AE25)</f>
        <v>0</v>
      </c>
      <c r="AG24" s="50"/>
      <c r="AH24" s="50"/>
      <c r="AI24" s="50"/>
      <c r="AJ24" s="51"/>
      <c r="AK24" s="52">
        <f>IF(AK22&lt;AJ25,AK22,AJ25)</f>
        <v>0</v>
      </c>
      <c r="AL24" s="50"/>
      <c r="AM24" s="50"/>
      <c r="AN24" s="50"/>
      <c r="AO24" s="51"/>
      <c r="AP24" s="52">
        <f>IF(AP22&lt;AO25,AP22,AO25)</f>
        <v>0</v>
      </c>
      <c r="AQ24" s="50"/>
      <c r="AR24" s="50"/>
      <c r="AS24" s="50"/>
      <c r="AT24" s="51"/>
      <c r="AU24" s="52">
        <f>IF(AU22&lt;AT25,AU22,AT25)</f>
        <v>0</v>
      </c>
      <c r="AV24" s="50"/>
      <c r="AW24" s="50"/>
      <c r="AX24" s="50"/>
      <c r="AY24" s="51"/>
      <c r="AZ24" s="52">
        <f>IF(AZ22&lt;AY25,AZ22,AY25)</f>
        <v>0</v>
      </c>
      <c r="BA24" s="50"/>
      <c r="BB24" s="50"/>
      <c r="BC24" s="50"/>
      <c r="BD24" s="51"/>
      <c r="BE24" s="52">
        <f>IF(BE22&lt;BD25,BE22,BD25)</f>
        <v>0</v>
      </c>
      <c r="BF24" s="50"/>
      <c r="BG24" s="50"/>
      <c r="BH24" s="50"/>
      <c r="BI24" s="51"/>
      <c r="BJ24" s="52">
        <f>IF(BJ22&lt;BI25,BJ22,BI25)</f>
        <v>0</v>
      </c>
      <c r="BK24" s="50"/>
      <c r="BL24" s="50"/>
      <c r="BM24" s="50"/>
      <c r="BN24" s="51"/>
      <c r="BO24" s="52">
        <f>IF(BO22&lt;BN25,BO22,BN25)</f>
        <v>0</v>
      </c>
      <c r="BP24" s="50"/>
      <c r="BQ24" s="50"/>
      <c r="BR24" s="50"/>
      <c r="BS24" s="51"/>
      <c r="BT24" s="52">
        <f>IF(BT22&lt;BS25,BT22,BS25)</f>
        <v>0</v>
      </c>
      <c r="BU24" s="50"/>
      <c r="BV24" s="50"/>
      <c r="BW24" s="50"/>
      <c r="BX24" s="51"/>
      <c r="BY24" s="52">
        <f>IF(BY22&lt;BX25,BY22,BX25)</f>
        <v>0</v>
      </c>
    </row>
    <row r="25" spans="1:77" x14ac:dyDescent="0.25">
      <c r="A25" s="44"/>
      <c r="B25" s="53" t="s">
        <v>23</v>
      </c>
      <c r="C25" s="54">
        <v>0.1</v>
      </c>
      <c r="D25" s="55">
        <f>G16*C25</f>
        <v>1.4218009478672986</v>
      </c>
      <c r="E25" s="56">
        <v>1</v>
      </c>
      <c r="F25" s="57">
        <v>1000</v>
      </c>
      <c r="G25" s="55">
        <f>G24*D25</f>
        <v>1421.8009478672986</v>
      </c>
      <c r="H25" s="54">
        <v>0.08</v>
      </c>
      <c r="I25" s="55">
        <f>L16*H25</f>
        <v>0</v>
      </c>
      <c r="J25" s="56">
        <v>1</v>
      </c>
      <c r="K25" s="58">
        <v>1000</v>
      </c>
      <c r="L25" s="55">
        <f>L24*I25</f>
        <v>0</v>
      </c>
      <c r="M25" s="54">
        <v>0.08</v>
      </c>
      <c r="N25" s="55">
        <f>Q16*M25</f>
        <v>0</v>
      </c>
      <c r="O25" s="56">
        <v>1</v>
      </c>
      <c r="P25" s="58">
        <v>1000</v>
      </c>
      <c r="Q25" s="55">
        <f>Q24*N25</f>
        <v>0</v>
      </c>
      <c r="R25" s="54">
        <v>0.08</v>
      </c>
      <c r="S25" s="55">
        <f>V16*R25</f>
        <v>0</v>
      </c>
      <c r="T25" s="56">
        <v>1</v>
      </c>
      <c r="U25" s="58">
        <v>1000</v>
      </c>
      <c r="V25" s="55">
        <f>V24*S25</f>
        <v>0</v>
      </c>
      <c r="W25" s="54">
        <v>0.08</v>
      </c>
      <c r="X25" s="55">
        <f>AA16*W25</f>
        <v>0</v>
      </c>
      <c r="Y25" s="56">
        <v>1</v>
      </c>
      <c r="Z25" s="58">
        <v>1000</v>
      </c>
      <c r="AA25" s="55">
        <f>AA24*X25</f>
        <v>0</v>
      </c>
      <c r="AB25" s="54">
        <v>0.08</v>
      </c>
      <c r="AC25" s="55">
        <f>AF16*AB25</f>
        <v>0</v>
      </c>
      <c r="AD25" s="56">
        <v>1</v>
      </c>
      <c r="AE25" s="58">
        <v>1000</v>
      </c>
      <c r="AF25" s="55">
        <f>AF24*AC25</f>
        <v>0</v>
      </c>
      <c r="AG25" s="54">
        <v>0.08</v>
      </c>
      <c r="AH25" s="55">
        <f>AK16*AG25</f>
        <v>0</v>
      </c>
      <c r="AI25" s="56">
        <v>1</v>
      </c>
      <c r="AJ25" s="58">
        <v>1000</v>
      </c>
      <c r="AK25" s="55">
        <f>AK24*AH25</f>
        <v>0</v>
      </c>
      <c r="AL25" s="54">
        <v>0.08</v>
      </c>
      <c r="AM25" s="55">
        <f>AP16*AL25</f>
        <v>0</v>
      </c>
      <c r="AN25" s="56">
        <v>1</v>
      </c>
      <c r="AO25" s="58">
        <v>1000</v>
      </c>
      <c r="AP25" s="55">
        <f>AP24*AM25</f>
        <v>0</v>
      </c>
      <c r="AQ25" s="54">
        <v>0.08</v>
      </c>
      <c r="AR25" s="55">
        <f>AU16*AQ25</f>
        <v>0</v>
      </c>
      <c r="AS25" s="56">
        <v>1</v>
      </c>
      <c r="AT25" s="58">
        <v>1000</v>
      </c>
      <c r="AU25" s="55">
        <f>AU24*AR25</f>
        <v>0</v>
      </c>
      <c r="AV25" s="54">
        <v>0.08</v>
      </c>
      <c r="AW25" s="55">
        <f>AZ16*AV25</f>
        <v>0</v>
      </c>
      <c r="AX25" s="56">
        <v>1</v>
      </c>
      <c r="AY25" s="58">
        <v>1000</v>
      </c>
      <c r="AZ25" s="55">
        <f>AZ24*AW25</f>
        <v>0</v>
      </c>
      <c r="BA25" s="54">
        <v>0.08</v>
      </c>
      <c r="BB25" s="55">
        <f>BE16*BA25</f>
        <v>0</v>
      </c>
      <c r="BC25" s="56">
        <v>1</v>
      </c>
      <c r="BD25" s="58">
        <v>1000</v>
      </c>
      <c r="BE25" s="55">
        <f>BE24*BB25</f>
        <v>0</v>
      </c>
      <c r="BF25" s="54">
        <v>0.08</v>
      </c>
      <c r="BG25" s="55">
        <f>BJ16*BF25</f>
        <v>0</v>
      </c>
      <c r="BH25" s="56">
        <v>1</v>
      </c>
      <c r="BI25" s="58">
        <v>1000</v>
      </c>
      <c r="BJ25" s="55">
        <f>BJ24*BG25</f>
        <v>0</v>
      </c>
      <c r="BK25" s="54">
        <v>0.08</v>
      </c>
      <c r="BL25" s="55">
        <f>BO16*BK25</f>
        <v>0</v>
      </c>
      <c r="BM25" s="56">
        <v>1</v>
      </c>
      <c r="BN25" s="58">
        <v>1000</v>
      </c>
      <c r="BO25" s="55">
        <f>BO24*BL25</f>
        <v>0</v>
      </c>
      <c r="BP25" s="54">
        <v>0.08</v>
      </c>
      <c r="BQ25" s="55">
        <f>BT16*BP25</f>
        <v>0</v>
      </c>
      <c r="BR25" s="56">
        <v>1</v>
      </c>
      <c r="BS25" s="58">
        <v>1000</v>
      </c>
      <c r="BT25" s="55">
        <f>BT24*BQ25</f>
        <v>0</v>
      </c>
      <c r="BU25" s="54">
        <v>0.08</v>
      </c>
      <c r="BV25" s="55">
        <f>BY16*BU25</f>
        <v>0</v>
      </c>
      <c r="BW25" s="56">
        <v>1</v>
      </c>
      <c r="BX25" s="58">
        <v>1000</v>
      </c>
      <c r="BY25" s="55">
        <f>BY24*BV25</f>
        <v>0</v>
      </c>
    </row>
    <row r="26" spans="1:77" x14ac:dyDescent="0.25">
      <c r="A26" s="44"/>
      <c r="B26" s="49" t="s">
        <v>24</v>
      </c>
      <c r="C26" s="59"/>
      <c r="D26" s="60"/>
      <c r="E26" s="61"/>
      <c r="F26" s="62"/>
      <c r="G26" s="63">
        <f>IF((G22-G24)&lt;F25,G22-G24,F27-F25)</f>
        <v>81</v>
      </c>
      <c r="H26" s="59"/>
      <c r="I26" s="60"/>
      <c r="J26" s="61"/>
      <c r="K26" s="62"/>
      <c r="L26" s="63">
        <f>IF((L22-L24)&lt;K25,L22-L24,K27-K25)</f>
        <v>0</v>
      </c>
      <c r="M26" s="59"/>
      <c r="N26" s="60"/>
      <c r="O26" s="61"/>
      <c r="P26" s="62"/>
      <c r="Q26" s="63">
        <f>IF((Q22-Q24)&lt;P25,Q22-Q24,P27-P25)</f>
        <v>0</v>
      </c>
      <c r="R26" s="59"/>
      <c r="S26" s="60"/>
      <c r="T26" s="61"/>
      <c r="U26" s="62"/>
      <c r="V26" s="63">
        <f>IF((V22-V24)&lt;U25,V22-V24,U27-U25)</f>
        <v>0</v>
      </c>
      <c r="W26" s="59"/>
      <c r="X26" s="60"/>
      <c r="Y26" s="61"/>
      <c r="Z26" s="62"/>
      <c r="AA26" s="63">
        <f>IF((AA22-AA24)&lt;Z25,AA22-AA24,Z27-Z25)</f>
        <v>0</v>
      </c>
      <c r="AB26" s="59"/>
      <c r="AC26" s="60"/>
      <c r="AD26" s="61"/>
      <c r="AE26" s="62"/>
      <c r="AF26" s="63">
        <f>IF((AF22-AF24)&lt;AE25,AF22-AF24,AE27-AE25)</f>
        <v>0</v>
      </c>
      <c r="AG26" s="59"/>
      <c r="AH26" s="60"/>
      <c r="AI26" s="61"/>
      <c r="AJ26" s="62"/>
      <c r="AK26" s="63">
        <f>IF((AK22-AK24)&lt;AJ25,AK22-AK24,AJ27-AJ25)</f>
        <v>0</v>
      </c>
      <c r="AL26" s="59"/>
      <c r="AM26" s="60"/>
      <c r="AN26" s="61"/>
      <c r="AO26" s="62"/>
      <c r="AP26" s="63">
        <f>IF((AP22-AP24)&lt;AO25,AP22-AP24,AO27-AO25)</f>
        <v>0</v>
      </c>
      <c r="AQ26" s="59"/>
      <c r="AR26" s="60"/>
      <c r="AS26" s="61"/>
      <c r="AT26" s="62"/>
      <c r="AU26" s="63">
        <f>IF((AU22-AU24)&lt;AT25,AU22-AU24,AT27-AT25)</f>
        <v>0</v>
      </c>
      <c r="AV26" s="59"/>
      <c r="AW26" s="60"/>
      <c r="AX26" s="61"/>
      <c r="AY26" s="62"/>
      <c r="AZ26" s="63">
        <f>IF((AZ22-AZ24)&lt;AY25,AZ22-AZ24,AY27-AY25)</f>
        <v>0</v>
      </c>
      <c r="BA26" s="59"/>
      <c r="BB26" s="60"/>
      <c r="BC26" s="61"/>
      <c r="BD26" s="62"/>
      <c r="BE26" s="63">
        <f>IF((BE22-BE24)&lt;BD25,BE22-BE24,BD27-BD25)</f>
        <v>0</v>
      </c>
      <c r="BF26" s="59"/>
      <c r="BG26" s="60"/>
      <c r="BH26" s="61"/>
      <c r="BI26" s="62"/>
      <c r="BJ26" s="63">
        <f>IF((BJ22-BJ24)&lt;BI25,BJ22-BJ24,BI27-BI25)</f>
        <v>0</v>
      </c>
      <c r="BK26" s="59"/>
      <c r="BL26" s="60"/>
      <c r="BM26" s="61"/>
      <c r="BN26" s="62"/>
      <c r="BO26" s="63">
        <f>IF((BO22-BO24)&lt;BN25,BO22-BO24,BN27-BN25)</f>
        <v>0</v>
      </c>
      <c r="BP26" s="59"/>
      <c r="BQ26" s="60"/>
      <c r="BR26" s="61"/>
      <c r="BS26" s="62"/>
      <c r="BT26" s="63">
        <f>IF((BT22-BT24)&lt;BS25,BT22-BT24,BS27-BS25)</f>
        <v>0</v>
      </c>
      <c r="BU26" s="59"/>
      <c r="BV26" s="60"/>
      <c r="BW26" s="61"/>
      <c r="BX26" s="62"/>
      <c r="BY26" s="63">
        <f>IF((BY22-BY24)&lt;BX25,BY22-BY24,BX27-BX25)</f>
        <v>0</v>
      </c>
    </row>
    <row r="27" spans="1:77" x14ac:dyDescent="0.25">
      <c r="A27" s="44"/>
      <c r="B27" s="53" t="s">
        <v>25</v>
      </c>
      <c r="C27" s="64">
        <v>0.12</v>
      </c>
      <c r="D27" s="65">
        <f>C27*G16</f>
        <v>1.7061611374407584</v>
      </c>
      <c r="E27" s="66">
        <v>1001</v>
      </c>
      <c r="F27" s="67">
        <v>1500</v>
      </c>
      <c r="G27" s="68">
        <f>G26*D27</f>
        <v>138.19905213270144</v>
      </c>
      <c r="H27" s="64">
        <v>0.1</v>
      </c>
      <c r="I27" s="65">
        <f>H27*L16</f>
        <v>0</v>
      </c>
      <c r="J27" s="69">
        <v>1001</v>
      </c>
      <c r="K27" s="70">
        <v>2500</v>
      </c>
      <c r="L27" s="68">
        <f>L26*I27</f>
        <v>0</v>
      </c>
      <c r="M27" s="64">
        <v>0.1</v>
      </c>
      <c r="N27" s="65">
        <f>M27*Q16</f>
        <v>0</v>
      </c>
      <c r="O27" s="69">
        <v>1001</v>
      </c>
      <c r="P27" s="70">
        <v>2500</v>
      </c>
      <c r="Q27" s="68">
        <f>Q26*N27</f>
        <v>0</v>
      </c>
      <c r="R27" s="64">
        <v>0.1</v>
      </c>
      <c r="S27" s="65">
        <f>R27*V16</f>
        <v>0</v>
      </c>
      <c r="T27" s="69">
        <v>1001</v>
      </c>
      <c r="U27" s="70">
        <v>2500</v>
      </c>
      <c r="V27" s="68">
        <f>V26*S27</f>
        <v>0</v>
      </c>
      <c r="W27" s="64">
        <v>0.1</v>
      </c>
      <c r="X27" s="65">
        <f>W27*AA16</f>
        <v>0</v>
      </c>
      <c r="Y27" s="69">
        <v>1001</v>
      </c>
      <c r="Z27" s="70">
        <v>2500</v>
      </c>
      <c r="AA27" s="68">
        <f>AA26*X27</f>
        <v>0</v>
      </c>
      <c r="AB27" s="64">
        <v>0.1</v>
      </c>
      <c r="AC27" s="65">
        <f>AB27*AF16</f>
        <v>0</v>
      </c>
      <c r="AD27" s="69">
        <v>1001</v>
      </c>
      <c r="AE27" s="70">
        <v>2500</v>
      </c>
      <c r="AF27" s="68">
        <f>AF26*AC27</f>
        <v>0</v>
      </c>
      <c r="AG27" s="64">
        <v>0.1</v>
      </c>
      <c r="AH27" s="65">
        <f>AG27*AK16</f>
        <v>0</v>
      </c>
      <c r="AI27" s="69">
        <v>1001</v>
      </c>
      <c r="AJ27" s="70">
        <v>2500</v>
      </c>
      <c r="AK27" s="68">
        <f>AK26*AH27</f>
        <v>0</v>
      </c>
      <c r="AL27" s="64">
        <v>0.1</v>
      </c>
      <c r="AM27" s="65">
        <f>AL27*AP16</f>
        <v>0</v>
      </c>
      <c r="AN27" s="69">
        <v>1001</v>
      </c>
      <c r="AO27" s="70">
        <v>2500</v>
      </c>
      <c r="AP27" s="68">
        <f>AP26*AM27</f>
        <v>0</v>
      </c>
      <c r="AQ27" s="64">
        <v>0.1</v>
      </c>
      <c r="AR27" s="65">
        <f>AQ27*AU16</f>
        <v>0</v>
      </c>
      <c r="AS27" s="69">
        <v>1001</v>
      </c>
      <c r="AT27" s="70">
        <v>2500</v>
      </c>
      <c r="AU27" s="68">
        <f>AU26*AR27</f>
        <v>0</v>
      </c>
      <c r="AV27" s="64">
        <v>0.1</v>
      </c>
      <c r="AW27" s="65">
        <f>AV27*AZ16</f>
        <v>0</v>
      </c>
      <c r="AX27" s="69">
        <v>1001</v>
      </c>
      <c r="AY27" s="70">
        <v>2500</v>
      </c>
      <c r="AZ27" s="68">
        <f>AZ26*AW27</f>
        <v>0</v>
      </c>
      <c r="BA27" s="64">
        <v>0.1</v>
      </c>
      <c r="BB27" s="65">
        <f>BA27*BE16</f>
        <v>0</v>
      </c>
      <c r="BC27" s="69">
        <v>1001</v>
      </c>
      <c r="BD27" s="70">
        <v>2500</v>
      </c>
      <c r="BE27" s="68">
        <f>BE26*BB27</f>
        <v>0</v>
      </c>
      <c r="BF27" s="64">
        <v>0.1</v>
      </c>
      <c r="BG27" s="65">
        <f>BF27*BJ16</f>
        <v>0</v>
      </c>
      <c r="BH27" s="69">
        <v>1001</v>
      </c>
      <c r="BI27" s="70">
        <v>2500</v>
      </c>
      <c r="BJ27" s="68">
        <f>BJ26*BG27</f>
        <v>0</v>
      </c>
      <c r="BK27" s="64">
        <v>0.1</v>
      </c>
      <c r="BL27" s="65">
        <f>BK27*BO16</f>
        <v>0</v>
      </c>
      <c r="BM27" s="69">
        <v>1001</v>
      </c>
      <c r="BN27" s="70">
        <v>2500</v>
      </c>
      <c r="BO27" s="68">
        <f>BO26*BL27</f>
        <v>0</v>
      </c>
      <c r="BP27" s="64">
        <v>0.1</v>
      </c>
      <c r="BQ27" s="65">
        <f>BP27*BT16</f>
        <v>0</v>
      </c>
      <c r="BR27" s="69">
        <v>1001</v>
      </c>
      <c r="BS27" s="70">
        <v>2500</v>
      </c>
      <c r="BT27" s="68">
        <f>BT26*BQ27</f>
        <v>0</v>
      </c>
      <c r="BU27" s="64">
        <v>0.1</v>
      </c>
      <c r="BV27" s="65">
        <f>BU27*BY16</f>
        <v>0</v>
      </c>
      <c r="BW27" s="69">
        <v>1001</v>
      </c>
      <c r="BX27" s="70">
        <v>2500</v>
      </c>
      <c r="BY27" s="68">
        <f>BY26*BV27</f>
        <v>0</v>
      </c>
    </row>
    <row r="28" spans="1:77" x14ac:dyDescent="0.25">
      <c r="A28" s="44"/>
      <c r="B28" s="49" t="s">
        <v>26</v>
      </c>
      <c r="C28" s="71"/>
      <c r="D28" s="72"/>
      <c r="E28" s="73"/>
      <c r="F28" s="74"/>
      <c r="G28" s="52">
        <f>IF(G22&gt;F27,G22-F27,)</f>
        <v>0</v>
      </c>
      <c r="H28" s="71"/>
      <c r="I28" s="72"/>
      <c r="J28" s="73"/>
      <c r="K28" s="74"/>
      <c r="L28" s="52">
        <f>IF(L22&gt;K27,L22-K27,)</f>
        <v>0</v>
      </c>
      <c r="M28" s="71"/>
      <c r="N28" s="72"/>
      <c r="O28" s="73"/>
      <c r="P28" s="74"/>
      <c r="Q28" s="52">
        <f>IF(Q22&gt;P27,Q22-P27,)</f>
        <v>0</v>
      </c>
      <c r="R28" s="71"/>
      <c r="S28" s="72"/>
      <c r="T28" s="73"/>
      <c r="U28" s="74"/>
      <c r="V28" s="52">
        <f>IF(V22&gt;U27,V22-U27,)</f>
        <v>0</v>
      </c>
      <c r="W28" s="71"/>
      <c r="X28" s="72"/>
      <c r="Y28" s="73"/>
      <c r="Z28" s="74"/>
      <c r="AA28" s="52">
        <f>IF(AA22&gt;Z27,AA22-Z27,)</f>
        <v>0</v>
      </c>
      <c r="AB28" s="71"/>
      <c r="AC28" s="72"/>
      <c r="AD28" s="73"/>
      <c r="AE28" s="74"/>
      <c r="AF28" s="52">
        <f>IF(AF22&gt;AE27,AF22-AE27,)</f>
        <v>0</v>
      </c>
      <c r="AG28" s="71"/>
      <c r="AH28" s="72"/>
      <c r="AI28" s="73"/>
      <c r="AJ28" s="74"/>
      <c r="AK28" s="52">
        <f>IF(AK22&gt;AJ27,AK22-AJ27,)</f>
        <v>0</v>
      </c>
      <c r="AL28" s="71"/>
      <c r="AM28" s="72"/>
      <c r="AN28" s="73"/>
      <c r="AO28" s="74"/>
      <c r="AP28" s="52">
        <f>IF(AP22&gt;AO27,AP22-AO27,)</f>
        <v>0</v>
      </c>
      <c r="AQ28" s="71"/>
      <c r="AR28" s="72"/>
      <c r="AS28" s="73"/>
      <c r="AT28" s="74"/>
      <c r="AU28" s="52">
        <f>IF(AU22&gt;AT27,AU22-AT27,)</f>
        <v>0</v>
      </c>
      <c r="AV28" s="71"/>
      <c r="AW28" s="72"/>
      <c r="AX28" s="73"/>
      <c r="AY28" s="74"/>
      <c r="AZ28" s="52">
        <f>IF(AZ22&gt;AY27,AZ22-AY27,)</f>
        <v>0</v>
      </c>
      <c r="BA28" s="71"/>
      <c r="BB28" s="72"/>
      <c r="BC28" s="73"/>
      <c r="BD28" s="74"/>
      <c r="BE28" s="52">
        <f>IF(BE22&gt;BD27,BE22-BD27,)</f>
        <v>0</v>
      </c>
      <c r="BF28" s="71"/>
      <c r="BG28" s="72"/>
      <c r="BH28" s="73"/>
      <c r="BI28" s="74"/>
      <c r="BJ28" s="52">
        <f>IF(BJ22&gt;BI27,BJ22-BI27,)</f>
        <v>0</v>
      </c>
      <c r="BK28" s="71"/>
      <c r="BL28" s="72"/>
      <c r="BM28" s="73"/>
      <c r="BN28" s="74"/>
      <c r="BO28" s="52">
        <f>IF(BO22&gt;BN27,BO22-BN27,)</f>
        <v>0</v>
      </c>
      <c r="BP28" s="71"/>
      <c r="BQ28" s="72"/>
      <c r="BR28" s="73"/>
      <c r="BS28" s="74"/>
      <c r="BT28" s="52">
        <f>IF(BT22&gt;BS27,BT22-BS27,)</f>
        <v>0</v>
      </c>
      <c r="BU28" s="71"/>
      <c r="BV28" s="72"/>
      <c r="BW28" s="73"/>
      <c r="BX28" s="74"/>
      <c r="BY28" s="52">
        <f>IF(BY22&gt;BX27,BY22-BX27,)</f>
        <v>0</v>
      </c>
    </row>
    <row r="29" spans="1:77" x14ac:dyDescent="0.25">
      <c r="A29" s="44"/>
      <c r="B29" s="53" t="s">
        <v>27</v>
      </c>
      <c r="C29" s="54">
        <v>0.15</v>
      </c>
      <c r="D29" s="55">
        <f>C29*G16</f>
        <v>2.1327014218009479</v>
      </c>
      <c r="E29" s="56">
        <v>1501</v>
      </c>
      <c r="F29" s="58"/>
      <c r="G29" s="68">
        <f>G28*D29</f>
        <v>0</v>
      </c>
      <c r="H29" s="54">
        <v>0.12</v>
      </c>
      <c r="I29" s="55">
        <f>H29*L16</f>
        <v>0</v>
      </c>
      <c r="J29" s="56">
        <v>2501</v>
      </c>
      <c r="K29" s="58"/>
      <c r="L29" s="68">
        <f>L28*I29</f>
        <v>0</v>
      </c>
      <c r="M29" s="54">
        <v>0.12</v>
      </c>
      <c r="N29" s="55">
        <f>M29*Q16</f>
        <v>0</v>
      </c>
      <c r="O29" s="56">
        <v>2501</v>
      </c>
      <c r="P29" s="58"/>
      <c r="Q29" s="68">
        <f>Q28*N29</f>
        <v>0</v>
      </c>
      <c r="R29" s="54">
        <v>0.12</v>
      </c>
      <c r="S29" s="55">
        <f>R29*V16</f>
        <v>0</v>
      </c>
      <c r="T29" s="56">
        <v>2501</v>
      </c>
      <c r="U29" s="58"/>
      <c r="V29" s="68">
        <f>V28*S29</f>
        <v>0</v>
      </c>
      <c r="W29" s="54">
        <v>0.12</v>
      </c>
      <c r="X29" s="55">
        <f>W29*AA16</f>
        <v>0</v>
      </c>
      <c r="Y29" s="56">
        <v>2501</v>
      </c>
      <c r="Z29" s="58"/>
      <c r="AA29" s="68">
        <f>AA28*X29</f>
        <v>0</v>
      </c>
      <c r="AB29" s="54">
        <v>0.12</v>
      </c>
      <c r="AC29" s="55">
        <f>AB29*AF16</f>
        <v>0</v>
      </c>
      <c r="AD29" s="56">
        <v>2501</v>
      </c>
      <c r="AE29" s="58"/>
      <c r="AF29" s="68">
        <f>AF28*AC29</f>
        <v>0</v>
      </c>
      <c r="AG29" s="54">
        <v>0.12</v>
      </c>
      <c r="AH29" s="55">
        <f>AG29*AK16</f>
        <v>0</v>
      </c>
      <c r="AI29" s="56">
        <v>2501</v>
      </c>
      <c r="AJ29" s="58"/>
      <c r="AK29" s="68">
        <f>AK28*AH29</f>
        <v>0</v>
      </c>
      <c r="AL29" s="54">
        <v>0.12</v>
      </c>
      <c r="AM29" s="55">
        <f>AL29*AP16</f>
        <v>0</v>
      </c>
      <c r="AN29" s="56">
        <v>2501</v>
      </c>
      <c r="AO29" s="58"/>
      <c r="AP29" s="68">
        <f>AP28*AM29</f>
        <v>0</v>
      </c>
      <c r="AQ29" s="54">
        <v>0.12</v>
      </c>
      <c r="AR29" s="55">
        <f>AQ29*AU16</f>
        <v>0</v>
      </c>
      <c r="AS29" s="56">
        <v>2501</v>
      </c>
      <c r="AT29" s="58"/>
      <c r="AU29" s="68">
        <f>AU28*AR29</f>
        <v>0</v>
      </c>
      <c r="AV29" s="54">
        <v>0.12</v>
      </c>
      <c r="AW29" s="55">
        <f>AV29*AZ16</f>
        <v>0</v>
      </c>
      <c r="AX29" s="56">
        <v>2501</v>
      </c>
      <c r="AY29" s="58"/>
      <c r="AZ29" s="68">
        <f>AZ28*AW29</f>
        <v>0</v>
      </c>
      <c r="BA29" s="54">
        <v>0.12</v>
      </c>
      <c r="BB29" s="55">
        <f>BA29*BE16</f>
        <v>0</v>
      </c>
      <c r="BC29" s="56">
        <v>2501</v>
      </c>
      <c r="BD29" s="58"/>
      <c r="BE29" s="68">
        <f>BE28*BB29</f>
        <v>0</v>
      </c>
      <c r="BF29" s="54">
        <v>0.12</v>
      </c>
      <c r="BG29" s="55">
        <f>BF29*BJ16</f>
        <v>0</v>
      </c>
      <c r="BH29" s="56">
        <v>2501</v>
      </c>
      <c r="BI29" s="58"/>
      <c r="BJ29" s="68">
        <f>BJ28*BG29</f>
        <v>0</v>
      </c>
      <c r="BK29" s="54">
        <v>0.12</v>
      </c>
      <c r="BL29" s="55">
        <f>BK29*BO16</f>
        <v>0</v>
      </c>
      <c r="BM29" s="56">
        <v>2501</v>
      </c>
      <c r="BN29" s="58"/>
      <c r="BO29" s="68">
        <f>BO28*BL29</f>
        <v>0</v>
      </c>
      <c r="BP29" s="54">
        <v>0.12</v>
      </c>
      <c r="BQ29" s="55">
        <f>BP29*BT16</f>
        <v>0</v>
      </c>
      <c r="BR29" s="56">
        <v>2501</v>
      </c>
      <c r="BS29" s="58"/>
      <c r="BT29" s="68">
        <f>BT28*BQ29</f>
        <v>0</v>
      </c>
      <c r="BU29" s="54">
        <v>0.12</v>
      </c>
      <c r="BV29" s="55">
        <f>BU29*BY16</f>
        <v>0</v>
      </c>
      <c r="BW29" s="56">
        <v>2501</v>
      </c>
      <c r="BX29" s="58"/>
      <c r="BY29" s="68">
        <f>BY28*BV29</f>
        <v>0</v>
      </c>
    </row>
    <row r="30" spans="1:77" x14ac:dyDescent="0.25">
      <c r="A30" s="44"/>
      <c r="B30" s="15"/>
      <c r="C30" s="75"/>
      <c r="D30" s="76"/>
      <c r="E30" s="15"/>
      <c r="F30" s="16"/>
      <c r="G30" s="77"/>
      <c r="H30" s="75"/>
      <c r="I30" s="76"/>
      <c r="J30" s="15"/>
      <c r="K30" s="16"/>
      <c r="L30" s="77"/>
      <c r="M30" s="75"/>
      <c r="N30" s="76"/>
      <c r="O30" s="15"/>
      <c r="P30" s="16"/>
      <c r="Q30" s="77"/>
      <c r="R30" s="75"/>
      <c r="S30" s="76"/>
      <c r="T30" s="15"/>
      <c r="U30" s="16"/>
      <c r="V30" s="77"/>
      <c r="W30" s="75"/>
      <c r="X30" s="76"/>
      <c r="Y30" s="15"/>
      <c r="Z30" s="16"/>
      <c r="AA30" s="77"/>
      <c r="AB30" s="75"/>
      <c r="AC30" s="76"/>
      <c r="AD30" s="15"/>
      <c r="AE30" s="16"/>
      <c r="AF30" s="77"/>
      <c r="AG30" s="75"/>
      <c r="AH30" s="76"/>
      <c r="AI30" s="15"/>
      <c r="AJ30" s="16"/>
      <c r="AK30" s="77"/>
      <c r="AL30" s="75"/>
      <c r="AM30" s="76"/>
      <c r="AN30" s="15"/>
      <c r="AO30" s="16"/>
      <c r="AP30" s="77"/>
      <c r="AQ30" s="75"/>
      <c r="AR30" s="76"/>
      <c r="AS30" s="15"/>
      <c r="AT30" s="16"/>
      <c r="AU30" s="77"/>
      <c r="AV30" s="75"/>
      <c r="AW30" s="76"/>
      <c r="AX30" s="15"/>
      <c r="AY30" s="16"/>
      <c r="AZ30" s="77"/>
      <c r="BA30" s="75"/>
      <c r="BB30" s="76"/>
      <c r="BC30" s="15"/>
      <c r="BD30" s="16"/>
      <c r="BE30" s="77"/>
      <c r="BF30" s="75"/>
      <c r="BG30" s="76"/>
      <c r="BH30" s="15"/>
      <c r="BI30" s="16"/>
      <c r="BJ30" s="77"/>
      <c r="BK30" s="75"/>
      <c r="BL30" s="76"/>
      <c r="BM30" s="15"/>
      <c r="BN30" s="16"/>
      <c r="BO30" s="77"/>
      <c r="BP30" s="75"/>
      <c r="BQ30" s="76"/>
      <c r="BR30" s="15"/>
      <c r="BS30" s="16"/>
      <c r="BT30" s="77"/>
      <c r="BU30" s="75"/>
      <c r="BV30" s="76"/>
      <c r="BW30" s="15"/>
      <c r="BX30" s="16"/>
      <c r="BY30" s="77"/>
    </row>
    <row r="31" spans="1:77" x14ac:dyDescent="0.25">
      <c r="A31" s="44"/>
      <c r="B31" s="45" t="s">
        <v>28</v>
      </c>
      <c r="C31" s="78"/>
      <c r="D31" s="79"/>
      <c r="G31" s="80">
        <f>IF(G18-SUM(G25+G27+G29)&lt;0,SUM(G25+G27+G29)-G18,0)</f>
        <v>1060</v>
      </c>
      <c r="H31" s="78"/>
      <c r="I31" s="79"/>
      <c r="K31" s="8"/>
      <c r="L31" s="80">
        <f>IF(L18-SUM(L25+L27+L29)&lt;0,SUM(L25+L27+L29)-L18,0)</f>
        <v>0</v>
      </c>
      <c r="M31" s="78"/>
      <c r="N31" s="79"/>
      <c r="P31" s="8"/>
      <c r="Q31" s="80">
        <f>IF(Q18-SUM(Q25+Q27+Q29)&lt;0,SUM(Q25+Q27+Q29)-Q18,0)</f>
        <v>0</v>
      </c>
      <c r="R31" s="78"/>
      <c r="S31" s="79"/>
      <c r="U31" s="8"/>
      <c r="V31" s="80">
        <f>IF(V18-SUM(V25+V27+V29)&lt;0,SUM(V25+V27+V29)-V18,0)</f>
        <v>0</v>
      </c>
      <c r="W31" s="78"/>
      <c r="X31" s="79"/>
      <c r="Z31" s="8"/>
      <c r="AA31" s="80">
        <f>IF(AA18-SUM(AA25+AA27+AA29)&lt;0,SUM(AA25+AA27+AA29)-AA18,0)</f>
        <v>0</v>
      </c>
      <c r="AB31" s="78"/>
      <c r="AC31" s="79"/>
      <c r="AE31" s="8"/>
      <c r="AF31" s="80">
        <f>IF(AF18-SUM(AF25+AF27+AF29)&lt;0,SUM(AF25+AF27+AF29)-AF18,0)</f>
        <v>0</v>
      </c>
      <c r="AG31" s="78"/>
      <c r="AH31" s="79"/>
      <c r="AJ31" s="8"/>
      <c r="AK31" s="80">
        <f>IF(AK18-SUM(AK25+AK27+AK29)&lt;0,SUM(AK25+AK27+AK29)-AK18,0)</f>
        <v>0</v>
      </c>
      <c r="AL31" s="78"/>
      <c r="AM31" s="79"/>
      <c r="AO31" s="8"/>
      <c r="AP31" s="80">
        <f>IF(AP18-SUM(AP25+AP27+AP29)&lt;0,SUM(AP25+AP27+AP29)-AP18,0)</f>
        <v>0</v>
      </c>
      <c r="AQ31" s="78"/>
      <c r="AR31" s="79"/>
      <c r="AT31" s="8"/>
      <c r="AU31" s="80">
        <f>IF(AU18-SUM(AU25+AU27+AU29)&lt;0,SUM(AU25+AU27+AU29)-AU18,0)</f>
        <v>0</v>
      </c>
      <c r="AV31" s="78"/>
      <c r="AW31" s="79"/>
      <c r="AY31" s="8"/>
      <c r="AZ31" s="80">
        <f>IF(AZ18-SUM(AZ25+AZ27+AZ29)&lt;0,SUM(AZ25+AZ27+AZ29)-AZ18,0)</f>
        <v>0</v>
      </c>
      <c r="BA31" s="78"/>
      <c r="BB31" s="79"/>
      <c r="BD31" s="8"/>
      <c r="BE31" s="80">
        <f>IF(BE18-SUM(BE25+BE27+BE29)&lt;0,SUM(BE25+BE27+BE29)-BE18,0)</f>
        <v>0</v>
      </c>
      <c r="BF31" s="78"/>
      <c r="BG31" s="79"/>
      <c r="BI31" s="8"/>
      <c r="BJ31" s="80">
        <f>IF(BJ18-SUM(BJ25+BJ27+BJ29)&lt;0,SUM(BJ25+BJ27+BJ29)-BJ18,0)</f>
        <v>0</v>
      </c>
      <c r="BK31" s="78"/>
      <c r="BL31" s="79"/>
      <c r="BN31" s="8"/>
      <c r="BO31" s="80">
        <f>IF(BO18-SUM(BO25+BO27+BO29)&lt;0,SUM(BO25+BO27+BO29)-BO18,0)</f>
        <v>0</v>
      </c>
      <c r="BP31" s="78"/>
      <c r="BQ31" s="79"/>
      <c r="BS31" s="8"/>
      <c r="BT31" s="80">
        <f>IF(BT18-SUM(BT25+BT27+BT29)&lt;0,SUM(BT25+BT27+BT29)-BT18,0)</f>
        <v>0</v>
      </c>
      <c r="BU31" s="78"/>
      <c r="BV31" s="79"/>
      <c r="BX31" s="8"/>
      <c r="BY31" s="80">
        <f>IF(BY18-SUM(BY25+BY27+BY29)&lt;0,SUM(BY25+BY27+BY29)-BY18,0)</f>
        <v>0</v>
      </c>
    </row>
    <row r="32" spans="1:77" x14ac:dyDescent="0.25">
      <c r="A32" s="44"/>
      <c r="C32" s="78"/>
      <c r="D32" s="79"/>
      <c r="G32" s="46"/>
      <c r="H32" s="78"/>
      <c r="I32" s="79"/>
      <c r="K32" s="8"/>
      <c r="L32" s="46"/>
      <c r="M32" s="78"/>
      <c r="N32" s="79"/>
      <c r="P32" s="8"/>
      <c r="Q32" s="46"/>
      <c r="R32" s="78"/>
      <c r="S32" s="79"/>
      <c r="U32" s="8"/>
      <c r="V32" s="46"/>
      <c r="W32" s="78"/>
      <c r="X32" s="79"/>
      <c r="Z32" s="8"/>
      <c r="AA32" s="46"/>
      <c r="AB32" s="78"/>
      <c r="AC32" s="79"/>
      <c r="AE32" s="8"/>
      <c r="AF32" s="46"/>
      <c r="AG32" s="78"/>
      <c r="AH32" s="79"/>
      <c r="AJ32" s="8"/>
      <c r="AK32" s="46"/>
      <c r="AL32" s="78"/>
      <c r="AM32" s="79"/>
      <c r="AO32" s="8"/>
      <c r="AP32" s="46"/>
      <c r="AQ32" s="78"/>
      <c r="AR32" s="79"/>
      <c r="AT32" s="8"/>
      <c r="AU32" s="46"/>
      <c r="AV32" s="78"/>
      <c r="AW32" s="79"/>
      <c r="AY32" s="8"/>
      <c r="AZ32" s="46"/>
      <c r="BA32" s="78"/>
      <c r="BB32" s="79"/>
      <c r="BD32" s="8"/>
      <c r="BE32" s="46"/>
      <c r="BF32" s="78"/>
      <c r="BG32" s="79"/>
      <c r="BI32" s="8"/>
      <c r="BJ32" s="46"/>
      <c r="BK32" s="78"/>
      <c r="BL32" s="79"/>
      <c r="BN32" s="8"/>
      <c r="BO32" s="46"/>
      <c r="BP32" s="78"/>
      <c r="BQ32" s="79"/>
      <c r="BS32" s="8"/>
      <c r="BT32" s="46"/>
      <c r="BU32" s="78"/>
      <c r="BV32" s="79"/>
      <c r="BX32" s="8"/>
      <c r="BY32" s="46"/>
    </row>
    <row r="33" spans="1:77" ht="13.9" customHeight="1" x14ac:dyDescent="0.25">
      <c r="A33" s="2" t="s">
        <v>29</v>
      </c>
      <c r="B33" s="2"/>
      <c r="C33" s="18"/>
      <c r="D33" s="10"/>
      <c r="E33" s="10"/>
      <c r="G33" s="81">
        <f>SUM(G34:G37)</f>
        <v>2700</v>
      </c>
      <c r="H33" s="18"/>
      <c r="I33" s="10"/>
      <c r="J33" s="10"/>
      <c r="K33" s="8"/>
      <c r="L33" s="81">
        <f>SUM(L34:L37)</f>
        <v>0</v>
      </c>
      <c r="M33" s="18"/>
      <c r="N33" s="10"/>
      <c r="O33" s="10"/>
      <c r="P33" s="8"/>
      <c r="Q33" s="81">
        <f>SUM(Q34:Q37)</f>
        <v>0</v>
      </c>
      <c r="R33" s="18"/>
      <c r="S33" s="10"/>
      <c r="T33" s="10"/>
      <c r="U33" s="8"/>
      <c r="V33" s="81">
        <f>SUM(V34:V37)</f>
        <v>0</v>
      </c>
      <c r="W33" s="18"/>
      <c r="X33" s="10"/>
      <c r="Y33" s="10"/>
      <c r="Z33" s="8"/>
      <c r="AA33" s="81">
        <f>SUM(AA34:AA37)</f>
        <v>0</v>
      </c>
      <c r="AB33" s="18"/>
      <c r="AC33" s="10"/>
      <c r="AD33" s="10"/>
      <c r="AE33" s="8"/>
      <c r="AF33" s="81">
        <f>SUM(AF34:AF37)</f>
        <v>0</v>
      </c>
      <c r="AG33" s="18"/>
      <c r="AH33" s="10"/>
      <c r="AI33" s="10"/>
      <c r="AJ33" s="8"/>
      <c r="AK33" s="81">
        <f>SUM(AK34:AK37)</f>
        <v>0</v>
      </c>
      <c r="AL33" s="18"/>
      <c r="AM33" s="10"/>
      <c r="AN33" s="10"/>
      <c r="AO33" s="8"/>
      <c r="AP33" s="81">
        <f>SUM(AP34:AP37)</f>
        <v>0</v>
      </c>
      <c r="AQ33" s="18"/>
      <c r="AR33" s="10"/>
      <c r="AS33" s="10"/>
      <c r="AT33" s="8"/>
      <c r="AU33" s="81">
        <f>SUM(AU34:AU37)</f>
        <v>0</v>
      </c>
      <c r="AV33" s="18"/>
      <c r="AW33" s="10"/>
      <c r="AX33" s="10"/>
      <c r="AY33" s="8"/>
      <c r="AZ33" s="81">
        <f>SUM(AZ34:AZ37)</f>
        <v>0</v>
      </c>
      <c r="BA33" s="18"/>
      <c r="BB33" s="10"/>
      <c r="BC33" s="10"/>
      <c r="BD33" s="8"/>
      <c r="BE33" s="81">
        <f>SUM(BE34:BE37)</f>
        <v>0</v>
      </c>
      <c r="BF33" s="18"/>
      <c r="BG33" s="10"/>
      <c r="BH33" s="10"/>
      <c r="BI33" s="8"/>
      <c r="BJ33" s="81">
        <f>SUM(BJ34:BJ37)</f>
        <v>0</v>
      </c>
      <c r="BK33" s="18"/>
      <c r="BL33" s="10"/>
      <c r="BM33" s="10"/>
      <c r="BN33" s="8"/>
      <c r="BO33" s="81">
        <f>SUM(BO34:BO37)</f>
        <v>0</v>
      </c>
      <c r="BP33" s="18"/>
      <c r="BQ33" s="10"/>
      <c r="BR33" s="10"/>
      <c r="BS33" s="8"/>
      <c r="BT33" s="81">
        <f>SUM(BT34:BT37)</f>
        <v>0</v>
      </c>
      <c r="BU33" s="18"/>
      <c r="BV33" s="10"/>
      <c r="BW33" s="10"/>
      <c r="BX33" s="8"/>
      <c r="BY33" s="81">
        <f>SUM(BY34:BY37)</f>
        <v>0</v>
      </c>
    </row>
    <row r="34" spans="1:77" x14ac:dyDescent="0.25">
      <c r="A34" s="42"/>
      <c r="B34" s="25" t="s">
        <v>30</v>
      </c>
      <c r="C34" s="26"/>
      <c r="D34" s="27"/>
      <c r="E34" s="27"/>
      <c r="F34" s="28"/>
      <c r="G34" s="39"/>
      <c r="H34" s="26"/>
      <c r="I34" s="27"/>
      <c r="J34" s="27"/>
      <c r="K34" s="28"/>
      <c r="L34" s="39"/>
      <c r="M34" s="26"/>
      <c r="N34" s="27"/>
      <c r="O34" s="27"/>
      <c r="P34" s="28"/>
      <c r="Q34" s="39"/>
      <c r="R34" s="26"/>
      <c r="S34" s="27"/>
      <c r="T34" s="27"/>
      <c r="U34" s="28"/>
      <c r="V34" s="39"/>
      <c r="W34" s="26"/>
      <c r="X34" s="27"/>
      <c r="Y34" s="27"/>
      <c r="Z34" s="28"/>
      <c r="AA34" s="39"/>
      <c r="AB34" s="26"/>
      <c r="AC34" s="27"/>
      <c r="AD34" s="27"/>
      <c r="AE34" s="28"/>
      <c r="AF34" s="39"/>
      <c r="AG34" s="26"/>
      <c r="AH34" s="27"/>
      <c r="AI34" s="27"/>
      <c r="AJ34" s="28"/>
      <c r="AK34" s="39"/>
      <c r="AL34" s="26"/>
      <c r="AM34" s="27"/>
      <c r="AN34" s="27"/>
      <c r="AO34" s="28"/>
      <c r="AP34" s="39"/>
      <c r="AQ34" s="26"/>
      <c r="AR34" s="27"/>
      <c r="AS34" s="27"/>
      <c r="AT34" s="28"/>
      <c r="AU34" s="39"/>
      <c r="AV34" s="26"/>
      <c r="AW34" s="27"/>
      <c r="AX34" s="27"/>
      <c r="AY34" s="28"/>
      <c r="AZ34" s="39"/>
      <c r="BA34" s="26"/>
      <c r="BB34" s="27"/>
      <c r="BC34" s="27"/>
      <c r="BD34" s="28"/>
      <c r="BE34" s="39"/>
      <c r="BF34" s="26"/>
      <c r="BG34" s="27"/>
      <c r="BH34" s="27"/>
      <c r="BI34" s="28"/>
      <c r="BJ34" s="39"/>
      <c r="BK34" s="26"/>
      <c r="BL34" s="27"/>
      <c r="BM34" s="27"/>
      <c r="BN34" s="28"/>
      <c r="BO34" s="39"/>
      <c r="BP34" s="26"/>
      <c r="BQ34" s="27"/>
      <c r="BR34" s="27"/>
      <c r="BS34" s="28"/>
      <c r="BT34" s="39"/>
      <c r="BU34" s="26"/>
      <c r="BV34" s="27"/>
      <c r="BW34" s="27"/>
      <c r="BX34" s="28"/>
      <c r="BY34" s="39"/>
    </row>
    <row r="35" spans="1:77" ht="22.9" customHeight="1" x14ac:dyDescent="0.25">
      <c r="A35" s="1" t="s">
        <v>31</v>
      </c>
      <c r="B35" s="24" t="s">
        <v>32</v>
      </c>
      <c r="C35" s="21"/>
      <c r="G35" s="82">
        <v>1750</v>
      </c>
      <c r="H35" s="21"/>
      <c r="K35" s="8"/>
      <c r="L35" s="82">
        <v>0</v>
      </c>
      <c r="M35" s="21"/>
      <c r="P35" s="8"/>
      <c r="Q35" s="82">
        <v>0</v>
      </c>
      <c r="R35" s="21"/>
      <c r="U35" s="8"/>
      <c r="V35" s="82">
        <v>0</v>
      </c>
      <c r="W35" s="21"/>
      <c r="Z35" s="8"/>
      <c r="AA35" s="82">
        <v>0</v>
      </c>
      <c r="AB35" s="21"/>
      <c r="AE35" s="8"/>
      <c r="AF35" s="82">
        <v>0</v>
      </c>
      <c r="AG35" s="21"/>
      <c r="AJ35" s="8"/>
      <c r="AK35" s="82">
        <v>0</v>
      </c>
      <c r="AL35" s="21"/>
      <c r="AO35" s="8"/>
      <c r="AP35" s="82">
        <v>0</v>
      </c>
      <c r="AQ35" s="21"/>
      <c r="AT35" s="8"/>
      <c r="AU35" s="82">
        <v>0</v>
      </c>
      <c r="AV35" s="21"/>
      <c r="AY35" s="8"/>
      <c r="AZ35" s="82">
        <v>0</v>
      </c>
      <c r="BA35" s="21"/>
      <c r="BD35" s="8"/>
      <c r="BE35" s="82">
        <v>0</v>
      </c>
      <c r="BF35" s="21"/>
      <c r="BI35" s="8"/>
      <c r="BJ35" s="82">
        <v>0</v>
      </c>
      <c r="BK35" s="21"/>
      <c r="BN35" s="8"/>
      <c r="BO35" s="82">
        <v>0</v>
      </c>
      <c r="BP35" s="21"/>
      <c r="BS35" s="8"/>
      <c r="BT35" s="82">
        <v>0</v>
      </c>
      <c r="BU35" s="21"/>
      <c r="BX35" s="8"/>
      <c r="BY35" s="82">
        <v>0</v>
      </c>
    </row>
    <row r="36" spans="1:77" ht="17.45" customHeight="1" x14ac:dyDescent="0.25">
      <c r="A36" s="1"/>
      <c r="B36" s="24" t="s">
        <v>33</v>
      </c>
      <c r="C36" s="21"/>
      <c r="G36" s="82">
        <v>500</v>
      </c>
      <c r="H36" s="21"/>
      <c r="K36" s="8"/>
      <c r="L36" s="82"/>
      <c r="M36" s="21"/>
      <c r="P36" s="8"/>
      <c r="Q36" s="82"/>
      <c r="R36" s="21"/>
      <c r="U36" s="8"/>
      <c r="V36" s="82"/>
      <c r="W36" s="21"/>
      <c r="Z36" s="8"/>
      <c r="AA36" s="82"/>
      <c r="AB36" s="21"/>
      <c r="AE36" s="8"/>
      <c r="AF36" s="82"/>
      <c r="AG36" s="21"/>
      <c r="AJ36" s="8"/>
      <c r="AK36" s="82"/>
      <c r="AL36" s="21"/>
      <c r="AO36" s="8"/>
      <c r="AP36" s="82"/>
      <c r="AQ36" s="21"/>
      <c r="AT36" s="8"/>
      <c r="AU36" s="82"/>
      <c r="AV36" s="21"/>
      <c r="AY36" s="8"/>
      <c r="AZ36" s="82"/>
      <c r="BA36" s="21"/>
      <c r="BD36" s="8"/>
      <c r="BE36" s="82"/>
      <c r="BF36" s="21"/>
      <c r="BI36" s="8"/>
      <c r="BJ36" s="82"/>
      <c r="BK36" s="21"/>
      <c r="BN36" s="8"/>
      <c r="BO36" s="82"/>
      <c r="BP36" s="21"/>
      <c r="BS36" s="8"/>
      <c r="BT36" s="82"/>
      <c r="BU36" s="21"/>
      <c r="BX36" s="8"/>
      <c r="BY36" s="82"/>
    </row>
    <row r="37" spans="1:77" x14ac:dyDescent="0.25">
      <c r="A37" s="42"/>
      <c r="B37" s="34" t="s">
        <v>34</v>
      </c>
      <c r="C37" s="35"/>
      <c r="D37" s="36"/>
      <c r="E37" s="36"/>
      <c r="F37" s="37"/>
      <c r="G37" s="83">
        <v>450</v>
      </c>
      <c r="H37" s="35"/>
      <c r="I37" s="36"/>
      <c r="J37" s="36"/>
      <c r="K37" s="37"/>
      <c r="L37" s="83">
        <v>0</v>
      </c>
      <c r="M37" s="35"/>
      <c r="N37" s="36"/>
      <c r="O37" s="36"/>
      <c r="P37" s="37"/>
      <c r="Q37" s="83">
        <v>0</v>
      </c>
      <c r="R37" s="35"/>
      <c r="S37" s="36"/>
      <c r="T37" s="36"/>
      <c r="U37" s="37"/>
      <c r="V37" s="83">
        <v>0</v>
      </c>
      <c r="W37" s="35"/>
      <c r="X37" s="36"/>
      <c r="Y37" s="36"/>
      <c r="Z37" s="37"/>
      <c r="AA37" s="83">
        <v>0</v>
      </c>
      <c r="AB37" s="35"/>
      <c r="AC37" s="36"/>
      <c r="AD37" s="36"/>
      <c r="AE37" s="37"/>
      <c r="AF37" s="83">
        <v>0</v>
      </c>
      <c r="AG37" s="35"/>
      <c r="AH37" s="36"/>
      <c r="AI37" s="36"/>
      <c r="AJ37" s="37"/>
      <c r="AK37" s="83">
        <v>0</v>
      </c>
      <c r="AL37" s="35"/>
      <c r="AM37" s="36"/>
      <c r="AN37" s="36"/>
      <c r="AO37" s="37"/>
      <c r="AP37" s="83">
        <v>0</v>
      </c>
      <c r="AQ37" s="35"/>
      <c r="AR37" s="36"/>
      <c r="AS37" s="36"/>
      <c r="AT37" s="37"/>
      <c r="AU37" s="83">
        <v>0</v>
      </c>
      <c r="AV37" s="35"/>
      <c r="AW37" s="36"/>
      <c r="AX37" s="36"/>
      <c r="AY37" s="37"/>
      <c r="AZ37" s="83">
        <v>0</v>
      </c>
      <c r="BA37" s="35"/>
      <c r="BB37" s="36"/>
      <c r="BC37" s="36"/>
      <c r="BD37" s="37"/>
      <c r="BE37" s="83">
        <v>0</v>
      </c>
      <c r="BF37" s="35"/>
      <c r="BG37" s="36"/>
      <c r="BH37" s="36"/>
      <c r="BI37" s="37"/>
      <c r="BJ37" s="83">
        <v>0</v>
      </c>
      <c r="BK37" s="35"/>
      <c r="BL37" s="36"/>
      <c r="BM37" s="36"/>
      <c r="BN37" s="37"/>
      <c r="BO37" s="83">
        <v>0</v>
      </c>
      <c r="BP37" s="35"/>
      <c r="BQ37" s="36"/>
      <c r="BR37" s="36"/>
      <c r="BS37" s="37"/>
      <c r="BT37" s="83">
        <v>0</v>
      </c>
      <c r="BU37" s="35"/>
      <c r="BV37" s="36"/>
      <c r="BW37" s="36"/>
      <c r="BX37" s="37"/>
      <c r="BY37" s="83">
        <v>0</v>
      </c>
    </row>
    <row r="38" spans="1:77" x14ac:dyDescent="0.25">
      <c r="C38" s="21"/>
      <c r="G38" s="23"/>
      <c r="H38" s="21"/>
      <c r="K38" s="8"/>
      <c r="L38" s="23"/>
      <c r="M38" s="21"/>
      <c r="P38" s="8"/>
      <c r="Q38" s="23"/>
      <c r="R38" s="21"/>
      <c r="U38" s="8"/>
      <c r="V38" s="23"/>
      <c r="W38" s="21"/>
      <c r="Z38" s="8"/>
      <c r="AA38" s="23"/>
      <c r="AB38" s="21"/>
      <c r="AE38" s="8"/>
      <c r="AF38" s="23"/>
      <c r="AG38" s="21"/>
      <c r="AJ38" s="8"/>
      <c r="AK38" s="23"/>
      <c r="AL38" s="21"/>
      <c r="AO38" s="8"/>
      <c r="AP38" s="23"/>
      <c r="AQ38" s="21"/>
      <c r="AT38" s="8"/>
      <c r="AU38" s="23"/>
      <c r="AV38" s="21"/>
      <c r="AY38" s="8"/>
      <c r="AZ38" s="23"/>
      <c r="BA38" s="21"/>
      <c r="BD38" s="8"/>
      <c r="BE38" s="23"/>
      <c r="BF38" s="21"/>
      <c r="BI38" s="8"/>
      <c r="BJ38" s="23"/>
      <c r="BK38" s="21"/>
      <c r="BN38" s="8"/>
      <c r="BO38" s="23"/>
      <c r="BP38" s="21"/>
      <c r="BS38" s="8"/>
      <c r="BT38" s="23"/>
      <c r="BU38" s="21"/>
      <c r="BX38" s="8"/>
      <c r="BY38" s="23"/>
    </row>
    <row r="39" spans="1:77" ht="13.9" customHeight="1" x14ac:dyDescent="0.25">
      <c r="A39" s="2" t="s">
        <v>35</v>
      </c>
      <c r="B39" s="2"/>
      <c r="C39" s="18"/>
      <c r="D39" s="10"/>
      <c r="E39" s="10"/>
      <c r="G39" s="81">
        <f>SUM(G40:G43)</f>
        <v>900</v>
      </c>
      <c r="H39" s="18"/>
      <c r="I39" s="10"/>
      <c r="J39" s="10"/>
      <c r="K39" s="8"/>
      <c r="L39" s="81">
        <f>SUM(L40:L43)</f>
        <v>0</v>
      </c>
      <c r="M39" s="18"/>
      <c r="N39" s="10"/>
      <c r="O39" s="10"/>
      <c r="P39" s="8"/>
      <c r="Q39" s="81">
        <f>SUM(Q40:Q43)</f>
        <v>0</v>
      </c>
      <c r="R39" s="18"/>
      <c r="S39" s="10"/>
      <c r="T39" s="10"/>
      <c r="U39" s="8"/>
      <c r="V39" s="81">
        <f>SUM(V40:V43)</f>
        <v>0</v>
      </c>
      <c r="W39" s="18"/>
      <c r="X39" s="10"/>
      <c r="Y39" s="10"/>
      <c r="Z39" s="8"/>
      <c r="AA39" s="81">
        <f>SUM(AA40:AA43)</f>
        <v>0</v>
      </c>
      <c r="AB39" s="18"/>
      <c r="AC39" s="10"/>
      <c r="AD39" s="10"/>
      <c r="AE39" s="8"/>
      <c r="AF39" s="81">
        <f>SUM(AF40:AF43)</f>
        <v>0</v>
      </c>
      <c r="AG39" s="18"/>
      <c r="AH39" s="10"/>
      <c r="AI39" s="10"/>
      <c r="AJ39" s="8"/>
      <c r="AK39" s="81">
        <f>SUM(AK40:AK43)</f>
        <v>0</v>
      </c>
      <c r="AL39" s="18"/>
      <c r="AM39" s="10"/>
      <c r="AN39" s="10"/>
      <c r="AO39" s="8"/>
      <c r="AP39" s="81">
        <f>SUM(AP40:AP43)</f>
        <v>0</v>
      </c>
      <c r="AQ39" s="18"/>
      <c r="AR39" s="10"/>
      <c r="AS39" s="10"/>
      <c r="AT39" s="8"/>
      <c r="AU39" s="81">
        <f>SUM(AU40:AU43)</f>
        <v>0</v>
      </c>
      <c r="AV39" s="18"/>
      <c r="AW39" s="10"/>
      <c r="AX39" s="10"/>
      <c r="AY39" s="8"/>
      <c r="AZ39" s="81">
        <f>SUM(AZ40:AZ43)</f>
        <v>0</v>
      </c>
      <c r="BA39" s="18"/>
      <c r="BB39" s="10"/>
      <c r="BC39" s="10"/>
      <c r="BD39" s="8"/>
      <c r="BE39" s="81">
        <f>SUM(BE40:BE43)</f>
        <v>0</v>
      </c>
      <c r="BF39" s="18"/>
      <c r="BG39" s="10"/>
      <c r="BH39" s="10"/>
      <c r="BI39" s="8"/>
      <c r="BJ39" s="81">
        <f>SUM(BJ40:BJ43)</f>
        <v>0</v>
      </c>
      <c r="BK39" s="18"/>
      <c r="BL39" s="10"/>
      <c r="BM39" s="10"/>
      <c r="BN39" s="8"/>
      <c r="BO39" s="81">
        <f>SUM(BO40:BO43)</f>
        <v>0</v>
      </c>
      <c r="BP39" s="18"/>
      <c r="BQ39" s="10"/>
      <c r="BR39" s="10"/>
      <c r="BS39" s="8"/>
      <c r="BT39" s="81">
        <f>SUM(BT40:BT43)</f>
        <v>0</v>
      </c>
      <c r="BU39" s="18"/>
      <c r="BV39" s="10"/>
      <c r="BW39" s="10"/>
      <c r="BX39" s="8"/>
      <c r="BY39" s="81">
        <f>SUM(BY40:BY43)</f>
        <v>0</v>
      </c>
    </row>
    <row r="40" spans="1:77" ht="30" x14ac:dyDescent="0.25">
      <c r="B40" s="25" t="s">
        <v>36</v>
      </c>
      <c r="C40" s="26"/>
      <c r="D40" s="27"/>
      <c r="E40" s="27"/>
      <c r="F40" s="28"/>
      <c r="G40" s="39">
        <v>500</v>
      </c>
      <c r="H40" s="26"/>
      <c r="I40" s="27"/>
      <c r="J40" s="27"/>
      <c r="K40" s="28"/>
      <c r="L40" s="39"/>
      <c r="M40" s="26"/>
      <c r="N40" s="27"/>
      <c r="O40" s="27"/>
      <c r="P40" s="28"/>
      <c r="Q40" s="39"/>
      <c r="R40" s="26"/>
      <c r="S40" s="27"/>
      <c r="T40" s="27"/>
      <c r="U40" s="28"/>
      <c r="V40" s="39"/>
      <c r="W40" s="26"/>
      <c r="X40" s="27"/>
      <c r="Y40" s="27"/>
      <c r="Z40" s="28"/>
      <c r="AA40" s="39"/>
      <c r="AB40" s="26"/>
      <c r="AC40" s="27"/>
      <c r="AD40" s="27"/>
      <c r="AE40" s="28"/>
      <c r="AF40" s="39"/>
      <c r="AG40" s="26"/>
      <c r="AH40" s="27"/>
      <c r="AI40" s="27"/>
      <c r="AJ40" s="28"/>
      <c r="AK40" s="39"/>
      <c r="AL40" s="26"/>
      <c r="AM40" s="27"/>
      <c r="AN40" s="27"/>
      <c r="AO40" s="28"/>
      <c r="AP40" s="39"/>
      <c r="AQ40" s="26"/>
      <c r="AR40" s="27"/>
      <c r="AS40" s="27"/>
      <c r="AT40" s="28"/>
      <c r="AU40" s="39"/>
      <c r="AV40" s="26"/>
      <c r="AW40" s="27"/>
      <c r="AX40" s="27"/>
      <c r="AY40" s="28"/>
      <c r="AZ40" s="39"/>
      <c r="BA40" s="26"/>
      <c r="BB40" s="27"/>
      <c r="BC40" s="27"/>
      <c r="BD40" s="28"/>
      <c r="BE40" s="39"/>
      <c r="BF40" s="26"/>
      <c r="BG40" s="27"/>
      <c r="BH40" s="27"/>
      <c r="BI40" s="28"/>
      <c r="BJ40" s="39"/>
      <c r="BK40" s="26"/>
      <c r="BL40" s="27"/>
      <c r="BM40" s="27"/>
      <c r="BN40" s="28"/>
      <c r="BO40" s="39"/>
      <c r="BP40" s="26"/>
      <c r="BQ40" s="27"/>
      <c r="BR40" s="27"/>
      <c r="BS40" s="28"/>
      <c r="BT40" s="39"/>
      <c r="BU40" s="26"/>
      <c r="BV40" s="27"/>
      <c r="BW40" s="27"/>
      <c r="BX40" s="28"/>
      <c r="BY40" s="39"/>
    </row>
    <row r="41" spans="1:77" x14ac:dyDescent="0.25">
      <c r="B41" s="24" t="s">
        <v>37</v>
      </c>
      <c r="C41" s="21"/>
      <c r="G41" s="82">
        <v>200</v>
      </c>
      <c r="H41" s="21"/>
      <c r="K41" s="8"/>
      <c r="L41" s="82">
        <v>0</v>
      </c>
      <c r="M41" s="21"/>
      <c r="P41" s="8"/>
      <c r="Q41" s="82">
        <v>0</v>
      </c>
      <c r="R41" s="21"/>
      <c r="U41" s="8"/>
      <c r="V41" s="82">
        <v>0</v>
      </c>
      <c r="W41" s="21"/>
      <c r="Z41" s="8"/>
      <c r="AA41" s="82">
        <v>0</v>
      </c>
      <c r="AB41" s="21"/>
      <c r="AE41" s="8"/>
      <c r="AF41" s="82">
        <v>0</v>
      </c>
      <c r="AG41" s="21"/>
      <c r="AJ41" s="8"/>
      <c r="AK41" s="82">
        <v>0</v>
      </c>
      <c r="AL41" s="21"/>
      <c r="AO41" s="8"/>
      <c r="AP41" s="82">
        <v>0</v>
      </c>
      <c r="AQ41" s="21"/>
      <c r="AT41" s="8"/>
      <c r="AU41" s="82">
        <v>0</v>
      </c>
      <c r="AV41" s="21"/>
      <c r="AY41" s="8"/>
      <c r="AZ41" s="82">
        <v>0</v>
      </c>
      <c r="BA41" s="21"/>
      <c r="BD41" s="8"/>
      <c r="BE41" s="82">
        <v>0</v>
      </c>
      <c r="BF41" s="21"/>
      <c r="BI41" s="8"/>
      <c r="BJ41" s="82">
        <v>0</v>
      </c>
      <c r="BK41" s="21"/>
      <c r="BN41" s="8"/>
      <c r="BO41" s="82">
        <v>0</v>
      </c>
      <c r="BP41" s="21"/>
      <c r="BS41" s="8"/>
      <c r="BT41" s="82">
        <v>0</v>
      </c>
      <c r="BU41" s="21"/>
      <c r="BX41" s="8"/>
      <c r="BY41" s="82">
        <v>0</v>
      </c>
    </row>
    <row r="42" spans="1:77" x14ac:dyDescent="0.25">
      <c r="B42" s="24" t="s">
        <v>38</v>
      </c>
      <c r="C42" s="21"/>
      <c r="G42" s="82">
        <v>200</v>
      </c>
      <c r="H42" s="21"/>
      <c r="K42" s="8"/>
      <c r="L42" s="82">
        <v>0</v>
      </c>
      <c r="M42" s="21"/>
      <c r="P42" s="8"/>
      <c r="Q42" s="82">
        <v>0</v>
      </c>
      <c r="R42" s="21"/>
      <c r="U42" s="8"/>
      <c r="V42" s="82">
        <v>0</v>
      </c>
      <c r="W42" s="21"/>
      <c r="Z42" s="8"/>
      <c r="AA42" s="82">
        <v>0</v>
      </c>
      <c r="AB42" s="21"/>
      <c r="AE42" s="8"/>
      <c r="AF42" s="82">
        <v>0</v>
      </c>
      <c r="AG42" s="21"/>
      <c r="AJ42" s="8"/>
      <c r="AK42" s="82">
        <v>0</v>
      </c>
      <c r="AL42" s="21"/>
      <c r="AO42" s="8"/>
      <c r="AP42" s="82">
        <v>0</v>
      </c>
      <c r="AQ42" s="21"/>
      <c r="AT42" s="8"/>
      <c r="AU42" s="82">
        <v>0</v>
      </c>
      <c r="AV42" s="21"/>
      <c r="AY42" s="8"/>
      <c r="AZ42" s="82">
        <v>0</v>
      </c>
      <c r="BA42" s="21"/>
      <c r="BD42" s="8"/>
      <c r="BE42" s="82">
        <v>0</v>
      </c>
      <c r="BF42" s="21"/>
      <c r="BI42" s="8"/>
      <c r="BJ42" s="82">
        <v>0</v>
      </c>
      <c r="BK42" s="21"/>
      <c r="BN42" s="8"/>
      <c r="BO42" s="82">
        <v>0</v>
      </c>
      <c r="BP42" s="21"/>
      <c r="BS42" s="8"/>
      <c r="BT42" s="82">
        <v>0</v>
      </c>
      <c r="BU42" s="21"/>
      <c r="BX42" s="8"/>
      <c r="BY42" s="82">
        <v>0</v>
      </c>
    </row>
    <row r="43" spans="1:77" x14ac:dyDescent="0.25">
      <c r="A43" s="10"/>
      <c r="B43" s="34" t="s">
        <v>39</v>
      </c>
      <c r="C43" s="35"/>
      <c r="D43" s="36"/>
      <c r="E43" s="36"/>
      <c r="F43" s="37"/>
      <c r="G43" s="83"/>
      <c r="H43" s="35"/>
      <c r="I43" s="36"/>
      <c r="J43" s="36"/>
      <c r="K43" s="37"/>
      <c r="L43" s="83"/>
      <c r="M43" s="35"/>
      <c r="N43" s="36"/>
      <c r="O43" s="36"/>
      <c r="P43" s="37"/>
      <c r="Q43" s="83"/>
      <c r="R43" s="35"/>
      <c r="S43" s="36"/>
      <c r="T43" s="36"/>
      <c r="U43" s="37"/>
      <c r="V43" s="83"/>
      <c r="W43" s="35"/>
      <c r="X43" s="36"/>
      <c r="Y43" s="36"/>
      <c r="Z43" s="37"/>
      <c r="AA43" s="83"/>
      <c r="AB43" s="35"/>
      <c r="AC43" s="36"/>
      <c r="AD43" s="36"/>
      <c r="AE43" s="37"/>
      <c r="AF43" s="83"/>
      <c r="AG43" s="35"/>
      <c r="AH43" s="36"/>
      <c r="AI43" s="36"/>
      <c r="AJ43" s="37"/>
      <c r="AK43" s="83"/>
      <c r="AL43" s="35"/>
      <c r="AM43" s="36"/>
      <c r="AN43" s="36"/>
      <c r="AO43" s="37"/>
      <c r="AP43" s="83"/>
      <c r="AQ43" s="35"/>
      <c r="AR43" s="36"/>
      <c r="AS43" s="36"/>
      <c r="AT43" s="37"/>
      <c r="AU43" s="83"/>
      <c r="AV43" s="35"/>
      <c r="AW43" s="36"/>
      <c r="AX43" s="36"/>
      <c r="AY43" s="37"/>
      <c r="AZ43" s="83"/>
      <c r="BA43" s="35"/>
      <c r="BB43" s="36"/>
      <c r="BC43" s="36"/>
      <c r="BD43" s="37"/>
      <c r="BE43" s="83"/>
      <c r="BF43" s="35"/>
      <c r="BG43" s="36"/>
      <c r="BH43" s="36"/>
      <c r="BI43" s="37"/>
      <c r="BJ43" s="83"/>
      <c r="BK43" s="35"/>
      <c r="BL43" s="36"/>
      <c r="BM43" s="36"/>
      <c r="BN43" s="37"/>
      <c r="BO43" s="83"/>
      <c r="BP43" s="35"/>
      <c r="BQ43" s="36"/>
      <c r="BR43" s="36"/>
      <c r="BS43" s="37"/>
      <c r="BT43" s="83"/>
      <c r="BU43" s="35"/>
      <c r="BV43" s="36"/>
      <c r="BW43" s="36"/>
      <c r="BX43" s="37"/>
      <c r="BY43" s="83"/>
    </row>
    <row r="44" spans="1:77" x14ac:dyDescent="0.25">
      <c r="C44" s="21"/>
      <c r="G44" s="23"/>
      <c r="H44" s="21"/>
      <c r="K44" s="8"/>
      <c r="L44" s="23"/>
      <c r="M44" s="21"/>
      <c r="P44" s="8"/>
      <c r="Q44" s="23"/>
      <c r="R44" s="21"/>
      <c r="U44" s="8"/>
      <c r="V44" s="23"/>
      <c r="W44" s="21"/>
      <c r="Z44" s="8"/>
      <c r="AA44" s="23"/>
      <c r="AB44" s="21"/>
      <c r="AE44" s="8"/>
      <c r="AF44" s="23"/>
      <c r="AG44" s="21"/>
      <c r="AJ44" s="8"/>
      <c r="AK44" s="23"/>
      <c r="AL44" s="21"/>
      <c r="AO44" s="8"/>
      <c r="AP44" s="23"/>
      <c r="AQ44" s="21"/>
      <c r="AT44" s="8"/>
      <c r="AU44" s="23"/>
      <c r="AV44" s="21"/>
      <c r="AY44" s="8"/>
      <c r="AZ44" s="23"/>
      <c r="BA44" s="21"/>
      <c r="BD44" s="8"/>
      <c r="BE44" s="23"/>
      <c r="BF44" s="21"/>
      <c r="BI44" s="8"/>
      <c r="BJ44" s="23"/>
      <c r="BK44" s="21"/>
      <c r="BN44" s="8"/>
      <c r="BO44" s="23"/>
      <c r="BP44" s="21"/>
      <c r="BS44" s="8"/>
      <c r="BT44" s="23"/>
      <c r="BU44" s="21"/>
      <c r="BX44" s="8"/>
      <c r="BY44" s="23"/>
    </row>
    <row r="45" spans="1:77" ht="13.9" customHeight="1" x14ac:dyDescent="0.25">
      <c r="A45" s="2" t="s">
        <v>40</v>
      </c>
      <c r="B45" s="2"/>
      <c r="C45" s="18"/>
      <c r="D45" s="10"/>
      <c r="E45" s="10"/>
      <c r="G45" s="81">
        <f>G49+G54+G59+G62+G65</f>
        <v>10040.04739336493</v>
      </c>
      <c r="H45" s="18"/>
      <c r="I45" s="10"/>
      <c r="J45" s="10"/>
      <c r="K45" s="8"/>
      <c r="L45" s="81">
        <f>L49+L54+L59+L62+L65</f>
        <v>0</v>
      </c>
      <c r="M45" s="18"/>
      <c r="N45" s="10"/>
      <c r="O45" s="10"/>
      <c r="P45" s="8"/>
      <c r="Q45" s="81">
        <f>Q49+Q54+Q59+Q62+Q65</f>
        <v>0</v>
      </c>
      <c r="R45" s="18"/>
      <c r="S45" s="10"/>
      <c r="T45" s="10"/>
      <c r="U45" s="8"/>
      <c r="V45" s="81">
        <f>V49+V54+V59+V62+V65</f>
        <v>0</v>
      </c>
      <c r="W45" s="18"/>
      <c r="X45" s="10"/>
      <c r="Y45" s="10"/>
      <c r="Z45" s="8"/>
      <c r="AA45" s="81">
        <f>AA49+AA54+AA59+AA62+AA65</f>
        <v>0</v>
      </c>
      <c r="AB45" s="18"/>
      <c r="AC45" s="10"/>
      <c r="AD45" s="10"/>
      <c r="AE45" s="8"/>
      <c r="AF45" s="81">
        <f>AF49+AF54+AF59+AF62+AF65</f>
        <v>0</v>
      </c>
      <c r="AG45" s="18"/>
      <c r="AH45" s="10"/>
      <c r="AI45" s="10"/>
      <c r="AJ45" s="8"/>
      <c r="AK45" s="81">
        <f>AK49+AK54+AK59+AK62+AK65</f>
        <v>0</v>
      </c>
      <c r="AL45" s="18"/>
      <c r="AM45" s="10"/>
      <c r="AN45" s="10"/>
      <c r="AO45" s="8"/>
      <c r="AP45" s="81">
        <f>AP49+AP54+AP59+AP62+AP65</f>
        <v>0</v>
      </c>
      <c r="AQ45" s="18"/>
      <c r="AR45" s="10"/>
      <c r="AS45" s="10"/>
      <c r="AT45" s="8"/>
      <c r="AU45" s="81">
        <f>AU49+AU54+AU59+AU62+AU65</f>
        <v>0</v>
      </c>
      <c r="AV45" s="18"/>
      <c r="AW45" s="10"/>
      <c r="AX45" s="10"/>
      <c r="AY45" s="8"/>
      <c r="AZ45" s="81">
        <f>AZ49+AZ54+AZ59+AZ62+AZ65</f>
        <v>0</v>
      </c>
      <c r="BA45" s="18"/>
      <c r="BB45" s="10"/>
      <c r="BC45" s="10"/>
      <c r="BD45" s="8"/>
      <c r="BE45" s="81">
        <f>BE49+BE54+BE59+BE62+BE65</f>
        <v>0</v>
      </c>
      <c r="BF45" s="18"/>
      <c r="BG45" s="10"/>
      <c r="BH45" s="10"/>
      <c r="BI45" s="8"/>
      <c r="BJ45" s="81">
        <f>BJ49+BJ54+BJ59+BJ62+BJ65</f>
        <v>0</v>
      </c>
      <c r="BK45" s="18"/>
      <c r="BL45" s="10"/>
      <c r="BM45" s="10"/>
      <c r="BN45" s="8"/>
      <c r="BO45" s="81">
        <f>BO49+BO54+BO59+BO62+BO65</f>
        <v>0</v>
      </c>
      <c r="BP45" s="18"/>
      <c r="BQ45" s="10"/>
      <c r="BR45" s="10"/>
      <c r="BS45" s="8"/>
      <c r="BT45" s="81">
        <f>BT49+BT54+BT59+BT62+BT65</f>
        <v>0</v>
      </c>
      <c r="BU45" s="18"/>
      <c r="BV45" s="10"/>
      <c r="BW45" s="10"/>
      <c r="BX45" s="8"/>
      <c r="BY45" s="81">
        <f>BY49+BY54+BY59+BY62+BY65</f>
        <v>0</v>
      </c>
    </row>
    <row r="46" spans="1:77" ht="30" x14ac:dyDescent="0.25">
      <c r="A46" s="10"/>
      <c r="B46" s="84" t="s">
        <v>41</v>
      </c>
      <c r="C46" s="85"/>
      <c r="D46" s="86"/>
      <c r="E46" s="86"/>
      <c r="F46" s="28"/>
      <c r="G46" s="87">
        <v>0</v>
      </c>
      <c r="H46" s="85"/>
      <c r="I46" s="86"/>
      <c r="J46" s="86"/>
      <c r="K46" s="28"/>
      <c r="L46" s="87">
        <v>0</v>
      </c>
      <c r="M46" s="85"/>
      <c r="N46" s="86"/>
      <c r="O46" s="86"/>
      <c r="P46" s="28"/>
      <c r="Q46" s="87">
        <v>0</v>
      </c>
      <c r="R46" s="85"/>
      <c r="S46" s="86"/>
      <c r="T46" s="86"/>
      <c r="U46" s="28"/>
      <c r="V46" s="87">
        <v>0</v>
      </c>
      <c r="W46" s="85"/>
      <c r="X46" s="86"/>
      <c r="Y46" s="86"/>
      <c r="Z46" s="28"/>
      <c r="AA46" s="87">
        <v>0</v>
      </c>
      <c r="AB46" s="85"/>
      <c r="AC46" s="86"/>
      <c r="AD46" s="86"/>
      <c r="AE46" s="28"/>
      <c r="AF46" s="87">
        <v>0</v>
      </c>
      <c r="AG46" s="85"/>
      <c r="AH46" s="86"/>
      <c r="AI46" s="86"/>
      <c r="AJ46" s="28"/>
      <c r="AK46" s="87">
        <v>0</v>
      </c>
      <c r="AL46" s="85"/>
      <c r="AM46" s="86"/>
      <c r="AN46" s="86"/>
      <c r="AO46" s="28"/>
      <c r="AP46" s="87">
        <v>0</v>
      </c>
      <c r="AQ46" s="85"/>
      <c r="AR46" s="86"/>
      <c r="AS46" s="86"/>
      <c r="AT46" s="28"/>
      <c r="AU46" s="87">
        <v>0</v>
      </c>
      <c r="AV46" s="85"/>
      <c r="AW46" s="86"/>
      <c r="AX46" s="86"/>
      <c r="AY46" s="28"/>
      <c r="AZ46" s="87">
        <v>0</v>
      </c>
      <c r="BA46" s="85"/>
      <c r="BB46" s="86"/>
      <c r="BC46" s="86"/>
      <c r="BD46" s="28"/>
      <c r="BE46" s="87">
        <v>0</v>
      </c>
      <c r="BF46" s="85"/>
      <c r="BG46" s="86"/>
      <c r="BH46" s="86"/>
      <c r="BI46" s="28"/>
      <c r="BJ46" s="87">
        <v>0</v>
      </c>
      <c r="BK46" s="85"/>
      <c r="BL46" s="86"/>
      <c r="BM46" s="86"/>
      <c r="BN46" s="28"/>
      <c r="BO46" s="87">
        <v>0</v>
      </c>
      <c r="BP46" s="85"/>
      <c r="BQ46" s="86"/>
      <c r="BR46" s="86"/>
      <c r="BS46" s="28"/>
      <c r="BT46" s="87">
        <v>0</v>
      </c>
      <c r="BU46" s="85"/>
      <c r="BV46" s="86"/>
      <c r="BW46" s="86"/>
      <c r="BX46" s="28"/>
      <c r="BY46" s="87">
        <v>0</v>
      </c>
    </row>
    <row r="47" spans="1:77" x14ac:dyDescent="0.25">
      <c r="A47" s="10"/>
      <c r="B47" s="40" t="s">
        <v>42</v>
      </c>
      <c r="C47" s="41"/>
      <c r="D47" s="42"/>
      <c r="E47" s="42"/>
      <c r="G47" s="30">
        <v>0</v>
      </c>
      <c r="H47" s="41"/>
      <c r="I47" s="42"/>
      <c r="J47" s="42"/>
      <c r="K47" s="8"/>
      <c r="L47" s="30">
        <v>0</v>
      </c>
      <c r="M47" s="41"/>
      <c r="N47" s="42"/>
      <c r="O47" s="42"/>
      <c r="P47" s="8"/>
      <c r="Q47" s="30">
        <v>0</v>
      </c>
      <c r="R47" s="41"/>
      <c r="S47" s="42"/>
      <c r="T47" s="42"/>
      <c r="U47" s="8"/>
      <c r="V47" s="30">
        <v>0</v>
      </c>
      <c r="W47" s="41"/>
      <c r="X47" s="42"/>
      <c r="Y47" s="42"/>
      <c r="Z47" s="8"/>
      <c r="AA47" s="30">
        <v>0</v>
      </c>
      <c r="AB47" s="41"/>
      <c r="AC47" s="42"/>
      <c r="AD47" s="42"/>
      <c r="AE47" s="8"/>
      <c r="AF47" s="30">
        <v>0</v>
      </c>
      <c r="AG47" s="41"/>
      <c r="AH47" s="42"/>
      <c r="AI47" s="42"/>
      <c r="AJ47" s="8"/>
      <c r="AK47" s="30">
        <v>0</v>
      </c>
      <c r="AL47" s="41"/>
      <c r="AM47" s="42"/>
      <c r="AN47" s="42"/>
      <c r="AO47" s="8"/>
      <c r="AP47" s="30">
        <v>0</v>
      </c>
      <c r="AQ47" s="41"/>
      <c r="AR47" s="42"/>
      <c r="AS47" s="42"/>
      <c r="AT47" s="8"/>
      <c r="AU47" s="30">
        <v>0</v>
      </c>
      <c r="AV47" s="41"/>
      <c r="AW47" s="42"/>
      <c r="AX47" s="42"/>
      <c r="AY47" s="8"/>
      <c r="AZ47" s="30">
        <v>0</v>
      </c>
      <c r="BA47" s="41"/>
      <c r="BB47" s="42"/>
      <c r="BC47" s="42"/>
      <c r="BD47" s="8"/>
      <c r="BE47" s="30">
        <v>0</v>
      </c>
      <c r="BF47" s="41"/>
      <c r="BG47" s="42"/>
      <c r="BH47" s="42"/>
      <c r="BI47" s="8"/>
      <c r="BJ47" s="30">
        <v>0</v>
      </c>
      <c r="BK47" s="41"/>
      <c r="BL47" s="42"/>
      <c r="BM47" s="42"/>
      <c r="BN47" s="8"/>
      <c r="BO47" s="30">
        <v>0</v>
      </c>
      <c r="BP47" s="41"/>
      <c r="BQ47" s="42"/>
      <c r="BR47" s="42"/>
      <c r="BS47" s="8"/>
      <c r="BT47" s="30">
        <v>0</v>
      </c>
      <c r="BU47" s="41"/>
      <c r="BV47" s="42"/>
      <c r="BW47" s="42"/>
      <c r="BX47" s="8"/>
      <c r="BY47" s="30">
        <v>0</v>
      </c>
    </row>
    <row r="48" spans="1:77" x14ac:dyDescent="0.25">
      <c r="A48" s="10"/>
      <c r="B48" s="24"/>
      <c r="C48" s="21"/>
      <c r="G48" s="23"/>
      <c r="H48" s="21"/>
      <c r="K48" s="8"/>
      <c r="L48" s="23"/>
      <c r="M48" s="21"/>
      <c r="P48" s="8"/>
      <c r="Q48" s="23"/>
      <c r="R48" s="21"/>
      <c r="U48" s="8"/>
      <c r="V48" s="23"/>
      <c r="W48" s="21"/>
      <c r="Z48" s="8"/>
      <c r="AA48" s="23"/>
      <c r="AB48" s="21"/>
      <c r="AE48" s="8"/>
      <c r="AF48" s="23"/>
      <c r="AG48" s="21"/>
      <c r="AJ48" s="8"/>
      <c r="AK48" s="23"/>
      <c r="AL48" s="21"/>
      <c r="AO48" s="8"/>
      <c r="AP48" s="23"/>
      <c r="AQ48" s="21"/>
      <c r="AT48" s="8"/>
      <c r="AU48" s="23"/>
      <c r="AV48" s="21"/>
      <c r="AY48" s="8"/>
      <c r="AZ48" s="23"/>
      <c r="BA48" s="21"/>
      <c r="BD48" s="8"/>
      <c r="BE48" s="23"/>
      <c r="BF48" s="21"/>
      <c r="BI48" s="8"/>
      <c r="BJ48" s="23"/>
      <c r="BK48" s="21"/>
      <c r="BN48" s="8"/>
      <c r="BO48" s="23"/>
      <c r="BP48" s="21"/>
      <c r="BS48" s="8"/>
      <c r="BT48" s="23"/>
      <c r="BU48" s="21"/>
      <c r="BX48" s="8"/>
      <c r="BY48" s="23"/>
    </row>
    <row r="49" spans="1:77" x14ac:dyDescent="0.25">
      <c r="B49" s="45" t="s">
        <v>43</v>
      </c>
      <c r="C49" s="18"/>
      <c r="D49" s="10"/>
      <c r="E49" s="10"/>
      <c r="G49" s="88">
        <f>((G16*(1-F50))*G51)</f>
        <v>8271.3270142180099</v>
      </c>
      <c r="H49" s="18"/>
      <c r="I49" s="10"/>
      <c r="J49" s="10"/>
      <c r="K49" s="8"/>
      <c r="L49" s="88">
        <f>((L16*(1-K50))*L51)</f>
        <v>0</v>
      </c>
      <c r="M49" s="18"/>
      <c r="N49" s="10"/>
      <c r="O49" s="10"/>
      <c r="P49" s="8"/>
      <c r="Q49" s="88">
        <f>((Q16*(1-P50))*Q51)</f>
        <v>0</v>
      </c>
      <c r="R49" s="18"/>
      <c r="S49" s="10"/>
      <c r="T49" s="10"/>
      <c r="U49" s="8"/>
      <c r="V49" s="88">
        <f>((V16*(1-U50))*V51)</f>
        <v>0</v>
      </c>
      <c r="W49" s="18"/>
      <c r="X49" s="10"/>
      <c r="Y49" s="10"/>
      <c r="Z49" s="8"/>
      <c r="AA49" s="88">
        <f>((AA16*(1-Z50))*AA51)</f>
        <v>0</v>
      </c>
      <c r="AB49" s="18"/>
      <c r="AC49" s="10"/>
      <c r="AD49" s="10"/>
      <c r="AE49" s="8"/>
      <c r="AF49" s="88">
        <f>((AF16*(1-AE50))*AF51)</f>
        <v>0</v>
      </c>
      <c r="AG49" s="18"/>
      <c r="AH49" s="10"/>
      <c r="AI49" s="10"/>
      <c r="AJ49" s="8"/>
      <c r="AK49" s="88">
        <f>((AK16*(1-AJ50))*AK51)</f>
        <v>0</v>
      </c>
      <c r="AL49" s="18"/>
      <c r="AM49" s="10"/>
      <c r="AN49" s="10"/>
      <c r="AO49" s="8"/>
      <c r="AP49" s="88">
        <f>((AP16*(1-AO50))*AP51)</f>
        <v>0</v>
      </c>
      <c r="AQ49" s="18"/>
      <c r="AR49" s="10"/>
      <c r="AS49" s="10"/>
      <c r="AT49" s="8"/>
      <c r="AU49" s="88">
        <f>((AU16*(1-AT50))*AU51)</f>
        <v>0</v>
      </c>
      <c r="AV49" s="18"/>
      <c r="AW49" s="10"/>
      <c r="AX49" s="10"/>
      <c r="AY49" s="8"/>
      <c r="AZ49" s="88">
        <f>((AZ16*(1-AY50))*AZ51)</f>
        <v>0</v>
      </c>
      <c r="BA49" s="18"/>
      <c r="BB49" s="10"/>
      <c r="BC49" s="10"/>
      <c r="BD49" s="8"/>
      <c r="BE49" s="88">
        <f>((BE16*(1-BD50))*BE51)</f>
        <v>0</v>
      </c>
      <c r="BF49" s="18"/>
      <c r="BG49" s="10"/>
      <c r="BH49" s="10"/>
      <c r="BI49" s="8"/>
      <c r="BJ49" s="88">
        <f>((BJ16*(1-BI50))*BJ51)</f>
        <v>0</v>
      </c>
      <c r="BK49" s="18"/>
      <c r="BL49" s="10"/>
      <c r="BM49" s="10"/>
      <c r="BN49" s="8"/>
      <c r="BO49" s="88">
        <f>((BO16*(1-BN50))*BO51)</f>
        <v>0</v>
      </c>
      <c r="BP49" s="18"/>
      <c r="BQ49" s="10"/>
      <c r="BR49" s="10"/>
      <c r="BS49" s="8"/>
      <c r="BT49" s="88">
        <f>((BT16*(1-BS50))*BT51)</f>
        <v>0</v>
      </c>
      <c r="BU49" s="18"/>
      <c r="BV49" s="10"/>
      <c r="BW49" s="10"/>
      <c r="BX49" s="8"/>
      <c r="BY49" s="88">
        <f>((BY16*(1-BX50))*BY51)</f>
        <v>0</v>
      </c>
    </row>
    <row r="50" spans="1:77" x14ac:dyDescent="0.25">
      <c r="A50" s="33" t="s">
        <v>44</v>
      </c>
      <c r="B50" s="24" t="s">
        <v>45</v>
      </c>
      <c r="C50" s="21"/>
      <c r="F50" s="89">
        <v>0.35</v>
      </c>
      <c r="G50" s="23"/>
      <c r="H50" s="21"/>
      <c r="K50" s="89">
        <v>0</v>
      </c>
      <c r="L50" s="23"/>
      <c r="M50" s="21"/>
      <c r="P50" s="89">
        <v>0</v>
      </c>
      <c r="Q50" s="23"/>
      <c r="R50" s="21"/>
      <c r="U50" s="89">
        <v>0</v>
      </c>
      <c r="V50" s="23"/>
      <c r="W50" s="21"/>
      <c r="Z50" s="89">
        <v>0</v>
      </c>
      <c r="AA50" s="23"/>
      <c r="AB50" s="21"/>
      <c r="AE50" s="89">
        <v>0</v>
      </c>
      <c r="AF50" s="23"/>
      <c r="AG50" s="21"/>
      <c r="AJ50" s="89">
        <v>0</v>
      </c>
      <c r="AK50" s="23"/>
      <c r="AL50" s="21"/>
      <c r="AO50" s="89">
        <v>0</v>
      </c>
      <c r="AP50" s="23"/>
      <c r="AQ50" s="21"/>
      <c r="AT50" s="89">
        <v>0</v>
      </c>
      <c r="AU50" s="23"/>
      <c r="AV50" s="21"/>
      <c r="AY50" s="89">
        <v>0</v>
      </c>
      <c r="AZ50" s="23"/>
      <c r="BA50" s="21"/>
      <c r="BD50" s="89">
        <v>0</v>
      </c>
      <c r="BE50" s="23"/>
      <c r="BF50" s="21"/>
      <c r="BI50" s="89">
        <v>0</v>
      </c>
      <c r="BJ50" s="23"/>
      <c r="BK50" s="21"/>
      <c r="BN50" s="89">
        <v>0</v>
      </c>
      <c r="BO50" s="23"/>
      <c r="BP50" s="21"/>
      <c r="BS50" s="89">
        <v>0</v>
      </c>
      <c r="BT50" s="23"/>
      <c r="BU50" s="21"/>
      <c r="BX50" s="89">
        <v>0</v>
      </c>
      <c r="BY50" s="23"/>
    </row>
    <row r="51" spans="1:77" x14ac:dyDescent="0.25">
      <c r="B51" s="40" t="s">
        <v>42</v>
      </c>
      <c r="C51" s="41"/>
      <c r="D51" s="42"/>
      <c r="E51" s="42"/>
      <c r="G51" s="30">
        <v>895</v>
      </c>
      <c r="H51" s="41"/>
      <c r="I51" s="42"/>
      <c r="J51" s="42"/>
      <c r="K51" s="8"/>
      <c r="L51" s="30">
        <v>0</v>
      </c>
      <c r="M51" s="41"/>
      <c r="N51" s="42"/>
      <c r="O51" s="42"/>
      <c r="P51" s="8"/>
      <c r="Q51" s="30">
        <v>0</v>
      </c>
      <c r="R51" s="41"/>
      <c r="S51" s="42"/>
      <c r="T51" s="42"/>
      <c r="U51" s="8"/>
      <c r="V51" s="30">
        <v>0</v>
      </c>
      <c r="W51" s="41"/>
      <c r="X51" s="42"/>
      <c r="Y51" s="42"/>
      <c r="Z51" s="8"/>
      <c r="AA51" s="30">
        <v>0</v>
      </c>
      <c r="AB51" s="41"/>
      <c r="AC51" s="42"/>
      <c r="AD51" s="42"/>
      <c r="AE51" s="8"/>
      <c r="AF51" s="30">
        <v>0</v>
      </c>
      <c r="AG51" s="41"/>
      <c r="AH51" s="42"/>
      <c r="AI51" s="42"/>
      <c r="AJ51" s="8"/>
      <c r="AK51" s="30">
        <v>0</v>
      </c>
      <c r="AL51" s="41"/>
      <c r="AM51" s="42"/>
      <c r="AN51" s="42"/>
      <c r="AO51" s="8"/>
      <c r="AP51" s="30">
        <v>0</v>
      </c>
      <c r="AQ51" s="41"/>
      <c r="AR51" s="42"/>
      <c r="AS51" s="42"/>
      <c r="AT51" s="8"/>
      <c r="AU51" s="30">
        <v>0</v>
      </c>
      <c r="AV51" s="41"/>
      <c r="AW51" s="42"/>
      <c r="AX51" s="42"/>
      <c r="AY51" s="8"/>
      <c r="AZ51" s="30">
        <v>0</v>
      </c>
      <c r="BA51" s="41"/>
      <c r="BB51" s="42"/>
      <c r="BC51" s="42"/>
      <c r="BD51" s="8"/>
      <c r="BE51" s="30">
        <v>0</v>
      </c>
      <c r="BF51" s="41"/>
      <c r="BG51" s="42"/>
      <c r="BH51" s="42"/>
      <c r="BI51" s="8"/>
      <c r="BJ51" s="30">
        <v>0</v>
      </c>
      <c r="BK51" s="41"/>
      <c r="BL51" s="42"/>
      <c r="BM51" s="42"/>
      <c r="BN51" s="8"/>
      <c r="BO51" s="30">
        <v>0</v>
      </c>
      <c r="BP51" s="41"/>
      <c r="BQ51" s="42"/>
      <c r="BR51" s="42"/>
      <c r="BS51" s="8"/>
      <c r="BT51" s="30">
        <v>0</v>
      </c>
      <c r="BU51" s="41"/>
      <c r="BV51" s="42"/>
      <c r="BW51" s="42"/>
      <c r="BX51" s="8"/>
      <c r="BY51" s="30">
        <v>0</v>
      </c>
    </row>
    <row r="52" spans="1:77" x14ac:dyDescent="0.25">
      <c r="B52" s="40"/>
      <c r="C52" s="41"/>
      <c r="D52" s="42"/>
      <c r="E52" s="42"/>
      <c r="G52" s="23"/>
      <c r="H52" s="41"/>
      <c r="I52" s="42"/>
      <c r="J52" s="42"/>
      <c r="K52" s="8"/>
      <c r="L52" s="23"/>
      <c r="M52" s="41"/>
      <c r="N52" s="42"/>
      <c r="O52" s="42"/>
      <c r="P52" s="8"/>
      <c r="Q52" s="23"/>
      <c r="R52" s="41"/>
      <c r="S52" s="42"/>
      <c r="T52" s="42"/>
      <c r="U52" s="8"/>
      <c r="V52" s="23"/>
      <c r="W52" s="41"/>
      <c r="X52" s="42"/>
      <c r="Y52" s="42"/>
      <c r="Z52" s="8"/>
      <c r="AA52" s="23"/>
      <c r="AB52" s="41"/>
      <c r="AC52" s="42"/>
      <c r="AD52" s="42"/>
      <c r="AE52" s="8"/>
      <c r="AF52" s="23"/>
      <c r="AG52" s="41"/>
      <c r="AH52" s="42"/>
      <c r="AI52" s="42"/>
      <c r="AJ52" s="8"/>
      <c r="AK52" s="23"/>
      <c r="AL52" s="41"/>
      <c r="AM52" s="42"/>
      <c r="AN52" s="42"/>
      <c r="AO52" s="8"/>
      <c r="AP52" s="23"/>
      <c r="AQ52" s="41"/>
      <c r="AR52" s="42"/>
      <c r="AS52" s="42"/>
      <c r="AT52" s="8"/>
      <c r="AU52" s="23"/>
      <c r="AV52" s="41"/>
      <c r="AW52" s="42"/>
      <c r="AX52" s="42"/>
      <c r="AY52" s="8"/>
      <c r="AZ52" s="23"/>
      <c r="BA52" s="41"/>
      <c r="BB52" s="42"/>
      <c r="BC52" s="42"/>
      <c r="BD52" s="8"/>
      <c r="BE52" s="23"/>
      <c r="BF52" s="41"/>
      <c r="BG52" s="42"/>
      <c r="BH52" s="42"/>
      <c r="BI52" s="8"/>
      <c r="BJ52" s="23"/>
      <c r="BK52" s="41"/>
      <c r="BL52" s="42"/>
      <c r="BM52" s="42"/>
      <c r="BN52" s="8"/>
      <c r="BO52" s="23"/>
      <c r="BP52" s="41"/>
      <c r="BQ52" s="42"/>
      <c r="BR52" s="42"/>
      <c r="BS52" s="8"/>
      <c r="BT52" s="23"/>
      <c r="BU52" s="41"/>
      <c r="BV52" s="42"/>
      <c r="BW52" s="42"/>
      <c r="BX52" s="8"/>
      <c r="BY52" s="23"/>
    </row>
    <row r="53" spans="1:77" x14ac:dyDescent="0.25">
      <c r="B53" s="45"/>
      <c r="C53" s="18"/>
      <c r="D53" s="10"/>
      <c r="E53" s="10"/>
      <c r="G53" s="23"/>
      <c r="H53" s="18"/>
      <c r="I53" s="10"/>
      <c r="J53" s="10"/>
      <c r="K53" s="8"/>
      <c r="L53" s="23"/>
      <c r="M53" s="18"/>
      <c r="N53" s="10"/>
      <c r="O53" s="10"/>
      <c r="P53" s="8"/>
      <c r="Q53" s="23"/>
      <c r="R53" s="18"/>
      <c r="S53" s="10"/>
      <c r="T53" s="10"/>
      <c r="U53" s="8"/>
      <c r="V53" s="23"/>
      <c r="W53" s="18"/>
      <c r="X53" s="10"/>
      <c r="Y53" s="10"/>
      <c r="Z53" s="8"/>
      <c r="AA53" s="23"/>
      <c r="AB53" s="18"/>
      <c r="AC53" s="10"/>
      <c r="AD53" s="10"/>
      <c r="AE53" s="8"/>
      <c r="AF53" s="23"/>
      <c r="AG53" s="18"/>
      <c r="AH53" s="10"/>
      <c r="AI53" s="10"/>
      <c r="AJ53" s="8"/>
      <c r="AK53" s="23"/>
      <c r="AL53" s="18"/>
      <c r="AM53" s="10"/>
      <c r="AN53" s="10"/>
      <c r="AO53" s="8"/>
      <c r="AP53" s="23"/>
      <c r="AQ53" s="18"/>
      <c r="AR53" s="10"/>
      <c r="AS53" s="10"/>
      <c r="AT53" s="8"/>
      <c r="AU53" s="23"/>
      <c r="AV53" s="18"/>
      <c r="AW53" s="10"/>
      <c r="AX53" s="10"/>
      <c r="AY53" s="8"/>
      <c r="AZ53" s="23"/>
      <c r="BA53" s="18"/>
      <c r="BB53" s="10"/>
      <c r="BC53" s="10"/>
      <c r="BD53" s="8"/>
      <c r="BE53" s="23"/>
      <c r="BF53" s="18"/>
      <c r="BG53" s="10"/>
      <c r="BH53" s="10"/>
      <c r="BI53" s="8"/>
      <c r="BJ53" s="23"/>
      <c r="BK53" s="18"/>
      <c r="BL53" s="10"/>
      <c r="BM53" s="10"/>
      <c r="BN53" s="8"/>
      <c r="BO53" s="23"/>
      <c r="BP53" s="18"/>
      <c r="BQ53" s="10"/>
      <c r="BR53" s="10"/>
      <c r="BS53" s="8"/>
      <c r="BT53" s="23"/>
      <c r="BU53" s="18"/>
      <c r="BV53" s="10"/>
      <c r="BW53" s="10"/>
      <c r="BX53" s="8"/>
      <c r="BY53" s="23"/>
    </row>
    <row r="54" spans="1:77" x14ac:dyDescent="0.25">
      <c r="B54" s="45" t="s">
        <v>46</v>
      </c>
      <c r="C54" s="18"/>
      <c r="D54" s="10"/>
      <c r="E54" s="10"/>
      <c r="G54" s="88">
        <f>(G16*(1-F55))*G56</f>
        <v>568.72037914691941</v>
      </c>
      <c r="H54" s="18"/>
      <c r="I54" s="10"/>
      <c r="J54" s="10"/>
      <c r="K54" s="8"/>
      <c r="L54" s="88">
        <f>(L16*(1-K55))*L56</f>
        <v>0</v>
      </c>
      <c r="M54" s="18"/>
      <c r="N54" s="10"/>
      <c r="O54" s="10"/>
      <c r="P54" s="8"/>
      <c r="Q54" s="88">
        <f>(Q16*(1-P55))*Q56</f>
        <v>0</v>
      </c>
      <c r="R54" s="18"/>
      <c r="S54" s="10"/>
      <c r="T54" s="10"/>
      <c r="U54" s="8"/>
      <c r="V54" s="88">
        <f>(V16*(1-U55))*V56</f>
        <v>0</v>
      </c>
      <c r="W54" s="18"/>
      <c r="X54" s="10"/>
      <c r="Y54" s="10"/>
      <c r="Z54" s="8"/>
      <c r="AA54" s="88">
        <f>(AA16*(1-Z55))*AA56</f>
        <v>0</v>
      </c>
      <c r="AB54" s="18"/>
      <c r="AC54" s="10"/>
      <c r="AD54" s="10"/>
      <c r="AE54" s="8"/>
      <c r="AF54" s="88">
        <f>(AF16*(1-AE55))*AF56</f>
        <v>0</v>
      </c>
      <c r="AG54" s="18"/>
      <c r="AH54" s="10"/>
      <c r="AI54" s="10"/>
      <c r="AJ54" s="8"/>
      <c r="AK54" s="88">
        <f>(AK16*(1-AJ55))*AK56</f>
        <v>0</v>
      </c>
      <c r="AL54" s="18"/>
      <c r="AM54" s="10"/>
      <c r="AN54" s="10"/>
      <c r="AO54" s="8"/>
      <c r="AP54" s="88">
        <f>(AP16*(1-AO55))*AP56</f>
        <v>0</v>
      </c>
      <c r="AQ54" s="18"/>
      <c r="AR54" s="10"/>
      <c r="AS54" s="10"/>
      <c r="AT54" s="8"/>
      <c r="AU54" s="88">
        <f>(AU16*(1-AT55))*AU56</f>
        <v>0</v>
      </c>
      <c r="AV54" s="18"/>
      <c r="AW54" s="10"/>
      <c r="AX54" s="10"/>
      <c r="AY54" s="8"/>
      <c r="AZ54" s="88">
        <f>(AZ16*(1-AY55))*AZ56</f>
        <v>0</v>
      </c>
      <c r="BA54" s="18"/>
      <c r="BB54" s="10"/>
      <c r="BC54" s="10"/>
      <c r="BD54" s="8"/>
      <c r="BE54" s="88">
        <f>(BE16*(1-BD55))*BE56</f>
        <v>0</v>
      </c>
      <c r="BF54" s="18"/>
      <c r="BG54" s="10"/>
      <c r="BH54" s="10"/>
      <c r="BI54" s="8"/>
      <c r="BJ54" s="88">
        <f>(BJ16*(1-BI55))*BJ56</f>
        <v>0</v>
      </c>
      <c r="BK54" s="18"/>
      <c r="BL54" s="10"/>
      <c r="BM54" s="10"/>
      <c r="BN54" s="8"/>
      <c r="BO54" s="88">
        <f>(BO16*(1-BN55))*BO56</f>
        <v>0</v>
      </c>
      <c r="BP54" s="18"/>
      <c r="BQ54" s="10"/>
      <c r="BR54" s="10"/>
      <c r="BS54" s="8"/>
      <c r="BT54" s="88">
        <f>(BT16*(1-BS55))*BT56</f>
        <v>0</v>
      </c>
      <c r="BU54" s="18"/>
      <c r="BV54" s="10"/>
      <c r="BW54" s="10"/>
      <c r="BX54" s="8"/>
      <c r="BY54" s="88">
        <f>(BY16*(1-BX55))*BY56</f>
        <v>0</v>
      </c>
    </row>
    <row r="55" spans="1:77" x14ac:dyDescent="0.25">
      <c r="A55" s="33" t="s">
        <v>47</v>
      </c>
      <c r="B55" s="24" t="s">
        <v>45</v>
      </c>
      <c r="C55" s="21"/>
      <c r="F55" s="89">
        <v>0.6</v>
      </c>
      <c r="G55" s="23"/>
      <c r="H55" s="21"/>
      <c r="K55" s="89">
        <v>0</v>
      </c>
      <c r="L55" s="23"/>
      <c r="M55" s="21"/>
      <c r="P55" s="89">
        <v>0</v>
      </c>
      <c r="Q55" s="23"/>
      <c r="R55" s="21"/>
      <c r="U55" s="89">
        <v>0</v>
      </c>
      <c r="V55" s="23"/>
      <c r="W55" s="21"/>
      <c r="Z55" s="89">
        <v>0</v>
      </c>
      <c r="AA55" s="23"/>
      <c r="AB55" s="21"/>
      <c r="AE55" s="89">
        <v>0</v>
      </c>
      <c r="AF55" s="23"/>
      <c r="AG55" s="21"/>
      <c r="AJ55" s="89">
        <v>0</v>
      </c>
      <c r="AK55" s="23"/>
      <c r="AL55" s="21"/>
      <c r="AO55" s="89">
        <v>0</v>
      </c>
      <c r="AP55" s="23"/>
      <c r="AQ55" s="21"/>
      <c r="AT55" s="89">
        <v>0</v>
      </c>
      <c r="AU55" s="23"/>
      <c r="AV55" s="21"/>
      <c r="AY55" s="89">
        <v>0</v>
      </c>
      <c r="AZ55" s="23"/>
      <c r="BA55" s="21"/>
      <c r="BD55" s="89">
        <v>0</v>
      </c>
      <c r="BE55" s="23"/>
      <c r="BF55" s="21"/>
      <c r="BI55" s="89">
        <v>0</v>
      </c>
      <c r="BJ55" s="23"/>
      <c r="BK55" s="21"/>
      <c r="BN55" s="89">
        <v>0</v>
      </c>
      <c r="BO55" s="23"/>
      <c r="BP55" s="21"/>
      <c r="BS55" s="89">
        <v>0</v>
      </c>
      <c r="BT55" s="23"/>
      <c r="BU55" s="21"/>
      <c r="BX55" s="89">
        <v>0</v>
      </c>
      <c r="BY55" s="23"/>
    </row>
    <row r="56" spans="1:77" x14ac:dyDescent="0.25">
      <c r="B56" s="40" t="s">
        <v>42</v>
      </c>
      <c r="C56" s="41"/>
      <c r="D56" s="42"/>
      <c r="E56" s="42"/>
      <c r="G56" s="30">
        <v>100</v>
      </c>
      <c r="H56" s="41"/>
      <c r="I56" s="42"/>
      <c r="J56" s="42"/>
      <c r="K56" s="8"/>
      <c r="L56" s="30">
        <v>0</v>
      </c>
      <c r="M56" s="41"/>
      <c r="N56" s="42"/>
      <c r="O56" s="42"/>
      <c r="P56" s="8"/>
      <c r="Q56" s="30">
        <v>0</v>
      </c>
      <c r="R56" s="41"/>
      <c r="S56" s="42"/>
      <c r="T56" s="42"/>
      <c r="U56" s="8"/>
      <c r="V56" s="30">
        <v>0</v>
      </c>
      <c r="W56" s="41"/>
      <c r="X56" s="42"/>
      <c r="Y56" s="42"/>
      <c r="Z56" s="8"/>
      <c r="AA56" s="30">
        <v>0</v>
      </c>
      <c r="AB56" s="41"/>
      <c r="AC56" s="42"/>
      <c r="AD56" s="42"/>
      <c r="AE56" s="8"/>
      <c r="AF56" s="30">
        <v>0</v>
      </c>
      <c r="AG56" s="41"/>
      <c r="AH56" s="42"/>
      <c r="AI56" s="42"/>
      <c r="AJ56" s="8"/>
      <c r="AK56" s="30">
        <v>0</v>
      </c>
      <c r="AL56" s="41"/>
      <c r="AM56" s="42"/>
      <c r="AN56" s="42"/>
      <c r="AO56" s="8"/>
      <c r="AP56" s="30">
        <v>0</v>
      </c>
      <c r="AQ56" s="41"/>
      <c r="AR56" s="42"/>
      <c r="AS56" s="42"/>
      <c r="AT56" s="8"/>
      <c r="AU56" s="30">
        <v>0</v>
      </c>
      <c r="AV56" s="41"/>
      <c r="AW56" s="42"/>
      <c r="AX56" s="42"/>
      <c r="AY56" s="8"/>
      <c r="AZ56" s="30">
        <v>0</v>
      </c>
      <c r="BA56" s="41"/>
      <c r="BB56" s="42"/>
      <c r="BC56" s="42"/>
      <c r="BD56" s="8"/>
      <c r="BE56" s="30">
        <v>0</v>
      </c>
      <c r="BF56" s="41"/>
      <c r="BG56" s="42"/>
      <c r="BH56" s="42"/>
      <c r="BI56" s="8"/>
      <c r="BJ56" s="30">
        <v>0</v>
      </c>
      <c r="BK56" s="41"/>
      <c r="BL56" s="42"/>
      <c r="BM56" s="42"/>
      <c r="BN56" s="8"/>
      <c r="BO56" s="30">
        <v>0</v>
      </c>
      <c r="BP56" s="41"/>
      <c r="BQ56" s="42"/>
      <c r="BR56" s="42"/>
      <c r="BS56" s="8"/>
      <c r="BT56" s="30">
        <v>0</v>
      </c>
      <c r="BU56" s="41"/>
      <c r="BV56" s="42"/>
      <c r="BW56" s="42"/>
      <c r="BX56" s="8"/>
      <c r="BY56" s="30">
        <v>0</v>
      </c>
    </row>
    <row r="57" spans="1:77" x14ac:dyDescent="0.25">
      <c r="B57" s="40"/>
      <c r="C57" s="41"/>
      <c r="D57" s="42"/>
      <c r="E57" s="42"/>
      <c r="G57" s="23"/>
      <c r="H57" s="41"/>
      <c r="I57" s="42"/>
      <c r="J57" s="42"/>
      <c r="K57" s="8"/>
      <c r="L57" s="23"/>
      <c r="M57" s="41"/>
      <c r="N57" s="42"/>
      <c r="O57" s="42"/>
      <c r="P57" s="8"/>
      <c r="Q57" s="23"/>
      <c r="R57" s="41"/>
      <c r="S57" s="42"/>
      <c r="T57" s="42"/>
      <c r="U57" s="8"/>
      <c r="V57" s="23"/>
      <c r="W57" s="41"/>
      <c r="X57" s="42"/>
      <c r="Y57" s="42"/>
      <c r="Z57" s="8"/>
      <c r="AA57" s="23"/>
      <c r="AB57" s="41"/>
      <c r="AC57" s="42"/>
      <c r="AD57" s="42"/>
      <c r="AE57" s="8"/>
      <c r="AF57" s="23"/>
      <c r="AG57" s="41"/>
      <c r="AH57" s="42"/>
      <c r="AI57" s="42"/>
      <c r="AJ57" s="8"/>
      <c r="AK57" s="23"/>
      <c r="AL57" s="41"/>
      <c r="AM57" s="42"/>
      <c r="AN57" s="42"/>
      <c r="AO57" s="8"/>
      <c r="AP57" s="23"/>
      <c r="AQ57" s="41"/>
      <c r="AR57" s="42"/>
      <c r="AS57" s="42"/>
      <c r="AT57" s="8"/>
      <c r="AU57" s="23"/>
      <c r="AV57" s="41"/>
      <c r="AW57" s="42"/>
      <c r="AX57" s="42"/>
      <c r="AY57" s="8"/>
      <c r="AZ57" s="23"/>
      <c r="BA57" s="41"/>
      <c r="BB57" s="42"/>
      <c r="BC57" s="42"/>
      <c r="BD57" s="8"/>
      <c r="BE57" s="23"/>
      <c r="BF57" s="41"/>
      <c r="BG57" s="42"/>
      <c r="BH57" s="42"/>
      <c r="BI57" s="8"/>
      <c r="BJ57" s="23"/>
      <c r="BK57" s="41"/>
      <c r="BL57" s="42"/>
      <c r="BM57" s="42"/>
      <c r="BN57" s="8"/>
      <c r="BO57" s="23"/>
      <c r="BP57" s="41"/>
      <c r="BQ57" s="42"/>
      <c r="BR57" s="42"/>
      <c r="BS57" s="8"/>
      <c r="BT57" s="23"/>
      <c r="BU57" s="41"/>
      <c r="BV57" s="42"/>
      <c r="BW57" s="42"/>
      <c r="BX57" s="8"/>
      <c r="BY57" s="23"/>
    </row>
    <row r="58" spans="1:77" x14ac:dyDescent="0.25">
      <c r="B58" s="45"/>
      <c r="C58" s="18"/>
      <c r="D58" s="10"/>
      <c r="E58" s="10"/>
      <c r="G58" s="23"/>
      <c r="H58" s="18"/>
      <c r="I58" s="10"/>
      <c r="J58" s="10"/>
      <c r="K58" s="8"/>
      <c r="L58" s="23"/>
      <c r="M58" s="18"/>
      <c r="N58" s="10"/>
      <c r="O58" s="10"/>
      <c r="P58" s="8"/>
      <c r="Q58" s="23"/>
      <c r="R58" s="18"/>
      <c r="S58" s="10"/>
      <c r="T58" s="10"/>
      <c r="U58" s="8"/>
      <c r="V58" s="23"/>
      <c r="W58" s="18"/>
      <c r="X58" s="10"/>
      <c r="Y58" s="10"/>
      <c r="Z58" s="8"/>
      <c r="AA58" s="23"/>
      <c r="AB58" s="18"/>
      <c r="AC58" s="10"/>
      <c r="AD58" s="10"/>
      <c r="AE58" s="8"/>
      <c r="AF58" s="23"/>
      <c r="AG58" s="18"/>
      <c r="AH58" s="10"/>
      <c r="AI58" s="10"/>
      <c r="AJ58" s="8"/>
      <c r="AK58" s="23"/>
      <c r="AL58" s="18"/>
      <c r="AM58" s="10"/>
      <c r="AN58" s="10"/>
      <c r="AO58" s="8"/>
      <c r="AP58" s="23"/>
      <c r="AQ58" s="18"/>
      <c r="AR58" s="10"/>
      <c r="AS58" s="10"/>
      <c r="AT58" s="8"/>
      <c r="AU58" s="23"/>
      <c r="AV58" s="18"/>
      <c r="AW58" s="10"/>
      <c r="AX58" s="10"/>
      <c r="AY58" s="8"/>
      <c r="AZ58" s="23"/>
      <c r="BA58" s="18"/>
      <c r="BB58" s="10"/>
      <c r="BC58" s="10"/>
      <c r="BD58" s="8"/>
      <c r="BE58" s="23"/>
      <c r="BF58" s="18"/>
      <c r="BG58" s="10"/>
      <c r="BH58" s="10"/>
      <c r="BI58" s="8"/>
      <c r="BJ58" s="23"/>
      <c r="BK58" s="18"/>
      <c r="BL58" s="10"/>
      <c r="BM58" s="10"/>
      <c r="BN58" s="8"/>
      <c r="BO58" s="23"/>
      <c r="BP58" s="18"/>
      <c r="BQ58" s="10"/>
      <c r="BR58" s="10"/>
      <c r="BS58" s="8"/>
      <c r="BT58" s="23"/>
      <c r="BU58" s="18"/>
      <c r="BV58" s="10"/>
      <c r="BW58" s="10"/>
      <c r="BX58" s="8"/>
      <c r="BY58" s="23"/>
    </row>
    <row r="59" spans="1:77" x14ac:dyDescent="0.25">
      <c r="B59" s="45" t="s">
        <v>48</v>
      </c>
      <c r="C59" s="18"/>
      <c r="D59" s="10"/>
      <c r="E59" s="10"/>
      <c r="G59" s="82">
        <v>250</v>
      </c>
      <c r="H59" s="18"/>
      <c r="I59" s="10"/>
      <c r="J59" s="10"/>
      <c r="K59" s="8"/>
      <c r="L59" s="82">
        <v>0</v>
      </c>
      <c r="M59" s="18"/>
      <c r="N59" s="10"/>
      <c r="O59" s="10"/>
      <c r="P59" s="8"/>
      <c r="Q59" s="82">
        <v>0</v>
      </c>
      <c r="R59" s="18"/>
      <c r="S59" s="10"/>
      <c r="T59" s="10"/>
      <c r="U59" s="8"/>
      <c r="V59" s="82">
        <v>0</v>
      </c>
      <c r="W59" s="18"/>
      <c r="X59" s="10"/>
      <c r="Y59" s="10"/>
      <c r="Z59" s="8"/>
      <c r="AA59" s="82">
        <v>0</v>
      </c>
      <c r="AB59" s="18"/>
      <c r="AC59" s="10"/>
      <c r="AD59" s="10"/>
      <c r="AE59" s="8"/>
      <c r="AF59" s="82">
        <v>0</v>
      </c>
      <c r="AG59" s="18"/>
      <c r="AH59" s="10"/>
      <c r="AI59" s="10"/>
      <c r="AJ59" s="8"/>
      <c r="AK59" s="82">
        <v>0</v>
      </c>
      <c r="AL59" s="18"/>
      <c r="AM59" s="10"/>
      <c r="AN59" s="10"/>
      <c r="AO59" s="8"/>
      <c r="AP59" s="82">
        <v>0</v>
      </c>
      <c r="AQ59" s="18"/>
      <c r="AR59" s="10"/>
      <c r="AS59" s="10"/>
      <c r="AT59" s="8"/>
      <c r="AU59" s="82">
        <v>0</v>
      </c>
      <c r="AV59" s="18"/>
      <c r="AW59" s="10"/>
      <c r="AX59" s="10"/>
      <c r="AY59" s="8"/>
      <c r="AZ59" s="82">
        <v>0</v>
      </c>
      <c r="BA59" s="18"/>
      <c r="BB59" s="10"/>
      <c r="BC59" s="10"/>
      <c r="BD59" s="8"/>
      <c r="BE59" s="82">
        <v>0</v>
      </c>
      <c r="BF59" s="18"/>
      <c r="BG59" s="10"/>
      <c r="BH59" s="10"/>
      <c r="BI59" s="8"/>
      <c r="BJ59" s="82">
        <v>0</v>
      </c>
      <c r="BK59" s="18"/>
      <c r="BL59" s="10"/>
      <c r="BM59" s="10"/>
      <c r="BN59" s="8"/>
      <c r="BO59" s="82">
        <v>0</v>
      </c>
      <c r="BP59" s="18"/>
      <c r="BQ59" s="10"/>
      <c r="BR59" s="10"/>
      <c r="BS59" s="8"/>
      <c r="BT59" s="82">
        <v>0</v>
      </c>
      <c r="BU59" s="18"/>
      <c r="BV59" s="10"/>
      <c r="BW59" s="10"/>
      <c r="BX59" s="8"/>
      <c r="BY59" s="82">
        <v>0</v>
      </c>
    </row>
    <row r="60" spans="1:77" x14ac:dyDescent="0.25">
      <c r="B60" s="40" t="s">
        <v>42</v>
      </c>
      <c r="C60" s="41"/>
      <c r="D60" s="42"/>
      <c r="E60" s="42"/>
      <c r="G60" s="30">
        <v>36</v>
      </c>
      <c r="H60" s="41"/>
      <c r="I60" s="42"/>
      <c r="J60" s="42"/>
      <c r="K60" s="8"/>
      <c r="L60" s="30">
        <v>0</v>
      </c>
      <c r="M60" s="41"/>
      <c r="N60" s="42"/>
      <c r="O60" s="42"/>
      <c r="P60" s="8"/>
      <c r="Q60" s="30">
        <v>0</v>
      </c>
      <c r="R60" s="41"/>
      <c r="S60" s="42"/>
      <c r="T60" s="42"/>
      <c r="U60" s="8"/>
      <c r="V60" s="30">
        <v>0</v>
      </c>
      <c r="W60" s="41"/>
      <c r="X60" s="42"/>
      <c r="Y60" s="42"/>
      <c r="Z60" s="8"/>
      <c r="AA60" s="30">
        <v>0</v>
      </c>
      <c r="AB60" s="41"/>
      <c r="AC60" s="42"/>
      <c r="AD60" s="42"/>
      <c r="AE60" s="8"/>
      <c r="AF60" s="30">
        <v>0</v>
      </c>
      <c r="AG60" s="41"/>
      <c r="AH60" s="42"/>
      <c r="AI60" s="42"/>
      <c r="AJ60" s="8"/>
      <c r="AK60" s="30">
        <v>0</v>
      </c>
      <c r="AL60" s="41"/>
      <c r="AM60" s="42"/>
      <c r="AN60" s="42"/>
      <c r="AO60" s="8"/>
      <c r="AP60" s="30">
        <v>0</v>
      </c>
      <c r="AQ60" s="41"/>
      <c r="AR60" s="42"/>
      <c r="AS60" s="42"/>
      <c r="AT60" s="8"/>
      <c r="AU60" s="30">
        <v>0</v>
      </c>
      <c r="AV60" s="41"/>
      <c r="AW60" s="42"/>
      <c r="AX60" s="42"/>
      <c r="AY60" s="8"/>
      <c r="AZ60" s="30">
        <v>0</v>
      </c>
      <c r="BA60" s="41"/>
      <c r="BB60" s="42"/>
      <c r="BC60" s="42"/>
      <c r="BD60" s="8"/>
      <c r="BE60" s="30">
        <v>0</v>
      </c>
      <c r="BF60" s="41"/>
      <c r="BG60" s="42"/>
      <c r="BH60" s="42"/>
      <c r="BI60" s="8"/>
      <c r="BJ60" s="30">
        <v>0</v>
      </c>
      <c r="BK60" s="41"/>
      <c r="BL60" s="42"/>
      <c r="BM60" s="42"/>
      <c r="BN60" s="8"/>
      <c r="BO60" s="30">
        <v>0</v>
      </c>
      <c r="BP60" s="41"/>
      <c r="BQ60" s="42"/>
      <c r="BR60" s="42"/>
      <c r="BS60" s="8"/>
      <c r="BT60" s="30">
        <v>0</v>
      </c>
      <c r="BU60" s="41"/>
      <c r="BV60" s="42"/>
      <c r="BW60" s="42"/>
      <c r="BX60" s="8"/>
      <c r="BY60" s="30">
        <v>0</v>
      </c>
    </row>
    <row r="61" spans="1:77" x14ac:dyDescent="0.25">
      <c r="B61" s="45"/>
      <c r="C61" s="18"/>
      <c r="D61" s="10"/>
      <c r="E61" s="10"/>
      <c r="G61" s="23"/>
      <c r="H61" s="18"/>
      <c r="I61" s="10"/>
      <c r="J61" s="10"/>
      <c r="K61" s="8"/>
      <c r="L61" s="23"/>
      <c r="M61" s="18"/>
      <c r="N61" s="10"/>
      <c r="O61" s="10"/>
      <c r="P61" s="8"/>
      <c r="Q61" s="23"/>
      <c r="R61" s="18"/>
      <c r="S61" s="10"/>
      <c r="T61" s="10"/>
      <c r="U61" s="8"/>
      <c r="V61" s="23"/>
      <c r="W61" s="18"/>
      <c r="X61" s="10"/>
      <c r="Y61" s="10"/>
      <c r="Z61" s="8"/>
      <c r="AA61" s="23"/>
      <c r="AB61" s="18"/>
      <c r="AC61" s="10"/>
      <c r="AD61" s="10"/>
      <c r="AE61" s="8"/>
      <c r="AF61" s="23"/>
      <c r="AG61" s="18"/>
      <c r="AH61" s="10"/>
      <c r="AI61" s="10"/>
      <c r="AJ61" s="8"/>
      <c r="AK61" s="23"/>
      <c r="AL61" s="18"/>
      <c r="AM61" s="10"/>
      <c r="AN61" s="10"/>
      <c r="AO61" s="8"/>
      <c r="AP61" s="23"/>
      <c r="AQ61" s="18"/>
      <c r="AR61" s="10"/>
      <c r="AS61" s="10"/>
      <c r="AT61" s="8"/>
      <c r="AU61" s="23"/>
      <c r="AV61" s="18"/>
      <c r="AW61" s="10"/>
      <c r="AX61" s="10"/>
      <c r="AY61" s="8"/>
      <c r="AZ61" s="23"/>
      <c r="BA61" s="18"/>
      <c r="BB61" s="10"/>
      <c r="BC61" s="10"/>
      <c r="BD61" s="8"/>
      <c r="BE61" s="23"/>
      <c r="BF61" s="18"/>
      <c r="BG61" s="10"/>
      <c r="BH61" s="10"/>
      <c r="BI61" s="8"/>
      <c r="BJ61" s="23"/>
      <c r="BK61" s="18"/>
      <c r="BL61" s="10"/>
      <c r="BM61" s="10"/>
      <c r="BN61" s="8"/>
      <c r="BO61" s="23"/>
      <c r="BP61" s="18"/>
      <c r="BQ61" s="10"/>
      <c r="BR61" s="10"/>
      <c r="BS61" s="8"/>
      <c r="BT61" s="23"/>
      <c r="BU61" s="18"/>
      <c r="BV61" s="10"/>
      <c r="BW61" s="10"/>
      <c r="BX61" s="8"/>
      <c r="BY61" s="23"/>
    </row>
    <row r="62" spans="1:77" x14ac:dyDescent="0.25">
      <c r="B62" s="45" t="s">
        <v>49</v>
      </c>
      <c r="C62" s="18"/>
      <c r="D62" s="10"/>
      <c r="E62" s="10"/>
      <c r="G62" s="82">
        <v>450</v>
      </c>
      <c r="H62" s="18"/>
      <c r="I62" s="10"/>
      <c r="J62" s="10"/>
      <c r="K62" s="8"/>
      <c r="L62" s="82">
        <v>0</v>
      </c>
      <c r="M62" s="18"/>
      <c r="N62" s="10"/>
      <c r="O62" s="10"/>
      <c r="P62" s="8"/>
      <c r="Q62" s="82">
        <v>0</v>
      </c>
      <c r="R62" s="18"/>
      <c r="S62" s="10"/>
      <c r="T62" s="10"/>
      <c r="U62" s="8"/>
      <c r="V62" s="82">
        <v>0</v>
      </c>
      <c r="W62" s="18"/>
      <c r="X62" s="10"/>
      <c r="Y62" s="10"/>
      <c r="Z62" s="8"/>
      <c r="AA62" s="82">
        <v>0</v>
      </c>
      <c r="AB62" s="18"/>
      <c r="AC62" s="10"/>
      <c r="AD62" s="10"/>
      <c r="AE62" s="8"/>
      <c r="AF62" s="82">
        <v>0</v>
      </c>
      <c r="AG62" s="18"/>
      <c r="AH62" s="10"/>
      <c r="AI62" s="10"/>
      <c r="AJ62" s="8"/>
      <c r="AK62" s="82">
        <v>0</v>
      </c>
      <c r="AL62" s="18"/>
      <c r="AM62" s="10"/>
      <c r="AN62" s="10"/>
      <c r="AO62" s="8"/>
      <c r="AP62" s="82">
        <v>0</v>
      </c>
      <c r="AQ62" s="18"/>
      <c r="AR62" s="10"/>
      <c r="AS62" s="10"/>
      <c r="AT62" s="8"/>
      <c r="AU62" s="82">
        <v>0</v>
      </c>
      <c r="AV62" s="18"/>
      <c r="AW62" s="10"/>
      <c r="AX62" s="10"/>
      <c r="AY62" s="8"/>
      <c r="AZ62" s="82">
        <v>0</v>
      </c>
      <c r="BA62" s="18"/>
      <c r="BB62" s="10"/>
      <c r="BC62" s="10"/>
      <c r="BD62" s="8"/>
      <c r="BE62" s="82">
        <v>0</v>
      </c>
      <c r="BF62" s="18"/>
      <c r="BG62" s="10"/>
      <c r="BH62" s="10"/>
      <c r="BI62" s="8"/>
      <c r="BJ62" s="82">
        <v>0</v>
      </c>
      <c r="BK62" s="18"/>
      <c r="BL62" s="10"/>
      <c r="BM62" s="10"/>
      <c r="BN62" s="8"/>
      <c r="BO62" s="82">
        <v>0</v>
      </c>
      <c r="BP62" s="18"/>
      <c r="BQ62" s="10"/>
      <c r="BR62" s="10"/>
      <c r="BS62" s="8"/>
      <c r="BT62" s="82">
        <v>0</v>
      </c>
      <c r="BU62" s="18"/>
      <c r="BV62" s="10"/>
      <c r="BW62" s="10"/>
      <c r="BX62" s="8"/>
      <c r="BY62" s="82">
        <v>0</v>
      </c>
    </row>
    <row r="63" spans="1:77" x14ac:dyDescent="0.25">
      <c r="B63" s="40" t="s">
        <v>42</v>
      </c>
      <c r="C63" s="41"/>
      <c r="D63" s="42"/>
      <c r="E63" s="42"/>
      <c r="G63" s="30">
        <v>50</v>
      </c>
      <c r="H63" s="41"/>
      <c r="I63" s="42"/>
      <c r="J63" s="42"/>
      <c r="K63" s="8"/>
      <c r="L63" s="30">
        <v>0</v>
      </c>
      <c r="M63" s="41"/>
      <c r="N63" s="42"/>
      <c r="O63" s="42"/>
      <c r="P63" s="8"/>
      <c r="Q63" s="30">
        <v>0</v>
      </c>
      <c r="R63" s="41"/>
      <c r="S63" s="42"/>
      <c r="T63" s="42"/>
      <c r="U63" s="8"/>
      <c r="V63" s="30">
        <v>0</v>
      </c>
      <c r="W63" s="41"/>
      <c r="X63" s="42"/>
      <c r="Y63" s="42"/>
      <c r="Z63" s="8"/>
      <c r="AA63" s="30">
        <v>0</v>
      </c>
      <c r="AB63" s="41"/>
      <c r="AC63" s="42"/>
      <c r="AD63" s="42"/>
      <c r="AE63" s="8"/>
      <c r="AF63" s="30">
        <v>0</v>
      </c>
      <c r="AG63" s="41"/>
      <c r="AH63" s="42"/>
      <c r="AI63" s="42"/>
      <c r="AJ63" s="8"/>
      <c r="AK63" s="30">
        <v>0</v>
      </c>
      <c r="AL63" s="41"/>
      <c r="AM63" s="42"/>
      <c r="AN63" s="42"/>
      <c r="AO63" s="8"/>
      <c r="AP63" s="30">
        <v>0</v>
      </c>
      <c r="AQ63" s="41"/>
      <c r="AR63" s="42"/>
      <c r="AS63" s="42"/>
      <c r="AT63" s="8"/>
      <c r="AU63" s="30">
        <v>0</v>
      </c>
      <c r="AV63" s="41"/>
      <c r="AW63" s="42"/>
      <c r="AX63" s="42"/>
      <c r="AY63" s="8"/>
      <c r="AZ63" s="30">
        <v>0</v>
      </c>
      <c r="BA63" s="41"/>
      <c r="BB63" s="42"/>
      <c r="BC63" s="42"/>
      <c r="BD63" s="8"/>
      <c r="BE63" s="30">
        <v>0</v>
      </c>
      <c r="BF63" s="41"/>
      <c r="BG63" s="42"/>
      <c r="BH63" s="42"/>
      <c r="BI63" s="8"/>
      <c r="BJ63" s="30">
        <v>0</v>
      </c>
      <c r="BK63" s="41"/>
      <c r="BL63" s="42"/>
      <c r="BM63" s="42"/>
      <c r="BN63" s="8"/>
      <c r="BO63" s="30">
        <v>0</v>
      </c>
      <c r="BP63" s="41"/>
      <c r="BQ63" s="42"/>
      <c r="BR63" s="42"/>
      <c r="BS63" s="8"/>
      <c r="BT63" s="30">
        <v>0</v>
      </c>
      <c r="BU63" s="41"/>
      <c r="BV63" s="42"/>
      <c r="BW63" s="42"/>
      <c r="BX63" s="8"/>
      <c r="BY63" s="30">
        <v>0</v>
      </c>
    </row>
    <row r="64" spans="1:77" x14ac:dyDescent="0.25">
      <c r="B64" s="24"/>
      <c r="C64" s="21"/>
      <c r="G64" s="23"/>
      <c r="H64" s="21"/>
      <c r="K64" s="8"/>
      <c r="L64" s="23"/>
      <c r="M64" s="21"/>
      <c r="P64" s="8"/>
      <c r="Q64" s="23"/>
      <c r="R64" s="21"/>
      <c r="U64" s="8"/>
      <c r="V64" s="23"/>
      <c r="W64" s="21"/>
      <c r="Z64" s="8"/>
      <c r="AA64" s="23"/>
      <c r="AB64" s="21"/>
      <c r="AE64" s="8"/>
      <c r="AF64" s="23"/>
      <c r="AG64" s="21"/>
      <c r="AJ64" s="8"/>
      <c r="AK64" s="23"/>
      <c r="AL64" s="21"/>
      <c r="AO64" s="8"/>
      <c r="AP64" s="23"/>
      <c r="AQ64" s="21"/>
      <c r="AT64" s="8"/>
      <c r="AU64" s="23"/>
      <c r="AV64" s="21"/>
      <c r="AY64" s="8"/>
      <c r="AZ64" s="23"/>
      <c r="BA64" s="21"/>
      <c r="BD64" s="8"/>
      <c r="BE64" s="23"/>
      <c r="BF64" s="21"/>
      <c r="BI64" s="8"/>
      <c r="BJ64" s="23"/>
      <c r="BK64" s="21"/>
      <c r="BN64" s="8"/>
      <c r="BO64" s="23"/>
      <c r="BP64" s="21"/>
      <c r="BS64" s="8"/>
      <c r="BT64" s="23"/>
      <c r="BU64" s="21"/>
      <c r="BX64" s="8"/>
      <c r="BY64" s="23"/>
    </row>
    <row r="65" spans="1:77" x14ac:dyDescent="0.25">
      <c r="A65" s="33" t="s">
        <v>50</v>
      </c>
      <c r="B65" s="45" t="s">
        <v>51</v>
      </c>
      <c r="C65" s="18"/>
      <c r="D65" s="10"/>
      <c r="E65" s="10"/>
      <c r="G65" s="82">
        <v>500</v>
      </c>
      <c r="H65" s="18"/>
      <c r="I65" s="10"/>
      <c r="J65" s="10"/>
      <c r="K65" s="8"/>
      <c r="L65" s="82">
        <v>0</v>
      </c>
      <c r="M65" s="18"/>
      <c r="N65" s="10"/>
      <c r="O65" s="10"/>
      <c r="P65" s="8"/>
      <c r="Q65" s="82">
        <v>0</v>
      </c>
      <c r="R65" s="18"/>
      <c r="S65" s="10"/>
      <c r="T65" s="10"/>
      <c r="U65" s="8"/>
      <c r="V65" s="82">
        <v>0</v>
      </c>
      <c r="W65" s="18"/>
      <c r="X65" s="10"/>
      <c r="Y65" s="10"/>
      <c r="Z65" s="8"/>
      <c r="AA65" s="82">
        <v>0</v>
      </c>
      <c r="AB65" s="18"/>
      <c r="AC65" s="10"/>
      <c r="AD65" s="10"/>
      <c r="AE65" s="8"/>
      <c r="AF65" s="82">
        <v>0</v>
      </c>
      <c r="AG65" s="18"/>
      <c r="AH65" s="10"/>
      <c r="AI65" s="10"/>
      <c r="AJ65" s="8"/>
      <c r="AK65" s="82">
        <v>0</v>
      </c>
      <c r="AL65" s="18"/>
      <c r="AM65" s="10"/>
      <c r="AN65" s="10"/>
      <c r="AO65" s="8"/>
      <c r="AP65" s="82">
        <v>0</v>
      </c>
      <c r="AQ65" s="18"/>
      <c r="AR65" s="10"/>
      <c r="AS65" s="10"/>
      <c r="AT65" s="8"/>
      <c r="AU65" s="82">
        <v>0</v>
      </c>
      <c r="AV65" s="18"/>
      <c r="AW65" s="10"/>
      <c r="AX65" s="10"/>
      <c r="AY65" s="8"/>
      <c r="AZ65" s="82">
        <v>0</v>
      </c>
      <c r="BA65" s="18"/>
      <c r="BB65" s="10"/>
      <c r="BC65" s="10"/>
      <c r="BD65" s="8"/>
      <c r="BE65" s="82">
        <v>0</v>
      </c>
      <c r="BF65" s="18"/>
      <c r="BG65" s="10"/>
      <c r="BH65" s="10"/>
      <c r="BI65" s="8"/>
      <c r="BJ65" s="82">
        <v>0</v>
      </c>
      <c r="BK65" s="18"/>
      <c r="BL65" s="10"/>
      <c r="BM65" s="10"/>
      <c r="BN65" s="8"/>
      <c r="BO65" s="82">
        <v>0</v>
      </c>
      <c r="BP65" s="18"/>
      <c r="BQ65" s="10"/>
      <c r="BR65" s="10"/>
      <c r="BS65" s="8"/>
      <c r="BT65" s="82">
        <v>0</v>
      </c>
      <c r="BU65" s="18"/>
      <c r="BV65" s="10"/>
      <c r="BW65" s="10"/>
      <c r="BX65" s="8"/>
      <c r="BY65" s="82">
        <v>0</v>
      </c>
    </row>
    <row r="66" spans="1:77" x14ac:dyDescent="0.25">
      <c r="B66" s="45"/>
      <c r="C66" s="18"/>
      <c r="D66" s="10"/>
      <c r="E66" s="10"/>
      <c r="G66" s="23"/>
      <c r="H66" s="18"/>
      <c r="I66" s="10"/>
      <c r="J66" s="10"/>
      <c r="K66" s="8"/>
      <c r="L66" s="23"/>
      <c r="M66" s="18"/>
      <c r="N66" s="10"/>
      <c r="O66" s="10"/>
      <c r="P66" s="8"/>
      <c r="Q66" s="23"/>
      <c r="R66" s="18"/>
      <c r="S66" s="10"/>
      <c r="T66" s="10"/>
      <c r="U66" s="8"/>
      <c r="V66" s="23"/>
      <c r="W66" s="18"/>
      <c r="X66" s="10"/>
      <c r="Y66" s="10"/>
      <c r="Z66" s="8"/>
      <c r="AA66" s="23"/>
      <c r="AB66" s="18"/>
      <c r="AC66" s="10"/>
      <c r="AD66" s="10"/>
      <c r="AE66" s="8"/>
      <c r="AF66" s="23"/>
      <c r="AG66" s="18"/>
      <c r="AH66" s="10"/>
      <c r="AI66" s="10"/>
      <c r="AJ66" s="8"/>
      <c r="AK66" s="23"/>
      <c r="AL66" s="18"/>
      <c r="AM66" s="10"/>
      <c r="AN66" s="10"/>
      <c r="AO66" s="8"/>
      <c r="AP66" s="23"/>
      <c r="AQ66" s="18"/>
      <c r="AR66" s="10"/>
      <c r="AS66" s="10"/>
      <c r="AT66" s="8"/>
      <c r="AU66" s="23"/>
      <c r="AV66" s="18"/>
      <c r="AW66" s="10"/>
      <c r="AX66" s="10"/>
      <c r="AY66" s="8"/>
      <c r="AZ66" s="23"/>
      <c r="BA66" s="18"/>
      <c r="BB66" s="10"/>
      <c r="BC66" s="10"/>
      <c r="BD66" s="8"/>
      <c r="BE66" s="23"/>
      <c r="BF66" s="18"/>
      <c r="BG66" s="10"/>
      <c r="BH66" s="10"/>
      <c r="BI66" s="8"/>
      <c r="BJ66" s="23"/>
      <c r="BK66" s="18"/>
      <c r="BL66" s="10"/>
      <c r="BM66" s="10"/>
      <c r="BN66" s="8"/>
      <c r="BO66" s="23"/>
      <c r="BP66" s="18"/>
      <c r="BQ66" s="10"/>
      <c r="BR66" s="10"/>
      <c r="BS66" s="8"/>
      <c r="BT66" s="23"/>
      <c r="BU66" s="18"/>
      <c r="BV66" s="10"/>
      <c r="BW66" s="10"/>
      <c r="BX66" s="8"/>
      <c r="BY66" s="23"/>
    </row>
    <row r="67" spans="1:77" x14ac:dyDescent="0.25">
      <c r="B67" s="90" t="s">
        <v>52</v>
      </c>
      <c r="C67" s="91"/>
      <c r="D67" s="92"/>
      <c r="E67" s="92"/>
      <c r="F67" s="37"/>
      <c r="G67" s="83">
        <v>1</v>
      </c>
      <c r="H67" s="91"/>
      <c r="I67" s="92"/>
      <c r="J67" s="92"/>
      <c r="K67" s="37"/>
      <c r="L67" s="83">
        <v>0</v>
      </c>
      <c r="M67" s="91"/>
      <c r="N67" s="92"/>
      <c r="O67" s="92"/>
      <c r="P67" s="37"/>
      <c r="Q67" s="83">
        <v>0</v>
      </c>
      <c r="R67" s="91"/>
      <c r="S67" s="92"/>
      <c r="T67" s="92"/>
      <c r="U67" s="37"/>
      <c r="V67" s="83">
        <v>0</v>
      </c>
      <c r="W67" s="91"/>
      <c r="X67" s="92"/>
      <c r="Y67" s="92"/>
      <c r="Z67" s="37"/>
      <c r="AA67" s="83">
        <v>0</v>
      </c>
      <c r="AB67" s="91"/>
      <c r="AC67" s="92"/>
      <c r="AD67" s="92"/>
      <c r="AE67" s="37"/>
      <c r="AF67" s="83">
        <v>0</v>
      </c>
      <c r="AG67" s="91"/>
      <c r="AH67" s="92"/>
      <c r="AI67" s="92"/>
      <c r="AJ67" s="37"/>
      <c r="AK67" s="83">
        <v>0</v>
      </c>
      <c r="AL67" s="91"/>
      <c r="AM67" s="92"/>
      <c r="AN67" s="92"/>
      <c r="AO67" s="37"/>
      <c r="AP67" s="83">
        <v>0</v>
      </c>
      <c r="AQ67" s="91"/>
      <c r="AR67" s="92"/>
      <c r="AS67" s="92"/>
      <c r="AT67" s="37"/>
      <c r="AU67" s="83">
        <v>0</v>
      </c>
      <c r="AV67" s="91"/>
      <c r="AW67" s="92"/>
      <c r="AX67" s="92"/>
      <c r="AY67" s="37"/>
      <c r="AZ67" s="83">
        <v>0</v>
      </c>
      <c r="BA67" s="91"/>
      <c r="BB67" s="92"/>
      <c r="BC67" s="92"/>
      <c r="BD67" s="37"/>
      <c r="BE67" s="83">
        <v>0</v>
      </c>
      <c r="BF67" s="91"/>
      <c r="BG67" s="92"/>
      <c r="BH67" s="92"/>
      <c r="BI67" s="37"/>
      <c r="BJ67" s="83">
        <v>0</v>
      </c>
      <c r="BK67" s="91"/>
      <c r="BL67" s="92"/>
      <c r="BM67" s="92"/>
      <c r="BN67" s="37"/>
      <c r="BO67" s="83">
        <v>0</v>
      </c>
      <c r="BP67" s="91"/>
      <c r="BQ67" s="92"/>
      <c r="BR67" s="92"/>
      <c r="BS67" s="37"/>
      <c r="BT67" s="83">
        <v>0</v>
      </c>
      <c r="BU67" s="91"/>
      <c r="BV67" s="92"/>
      <c r="BW67" s="92"/>
      <c r="BX67" s="37"/>
      <c r="BY67" s="83">
        <v>0</v>
      </c>
    </row>
    <row r="68" spans="1:77" x14ac:dyDescent="0.25">
      <c r="C68" s="21"/>
      <c r="G68" s="23"/>
      <c r="H68" s="21"/>
      <c r="K68" s="8"/>
      <c r="L68" s="23"/>
      <c r="M68" s="21"/>
      <c r="P68" s="8"/>
      <c r="Q68" s="23"/>
      <c r="R68" s="21"/>
      <c r="U68" s="8"/>
      <c r="V68" s="23"/>
      <c r="W68" s="21"/>
      <c r="Z68" s="8"/>
      <c r="AA68" s="23"/>
      <c r="AB68" s="21"/>
      <c r="AE68" s="8"/>
      <c r="AF68" s="23"/>
      <c r="AG68" s="21"/>
      <c r="AJ68" s="8"/>
      <c r="AK68" s="23"/>
      <c r="AL68" s="21"/>
      <c r="AO68" s="8"/>
      <c r="AP68" s="23"/>
      <c r="AQ68" s="21"/>
      <c r="AT68" s="8"/>
      <c r="AU68" s="23"/>
      <c r="AV68" s="21"/>
      <c r="AY68" s="8"/>
      <c r="AZ68" s="23"/>
      <c r="BA68" s="21"/>
      <c r="BD68" s="8"/>
      <c r="BE68" s="23"/>
      <c r="BF68" s="21"/>
      <c r="BI68" s="8"/>
      <c r="BJ68" s="23"/>
      <c r="BK68" s="21"/>
      <c r="BN68" s="8"/>
      <c r="BO68" s="23"/>
      <c r="BP68" s="21"/>
      <c r="BS68" s="8"/>
      <c r="BT68" s="23"/>
      <c r="BU68" s="21"/>
      <c r="BX68" s="8"/>
      <c r="BY68" s="23"/>
    </row>
    <row r="69" spans="1:77" x14ac:dyDescent="0.25">
      <c r="C69" s="21"/>
      <c r="G69" s="23"/>
      <c r="H69" s="21"/>
      <c r="K69" s="8"/>
      <c r="L69" s="23"/>
      <c r="M69" s="21"/>
      <c r="P69" s="8"/>
      <c r="Q69" s="23"/>
      <c r="R69" s="21"/>
      <c r="U69" s="8"/>
      <c r="V69" s="23"/>
      <c r="W69" s="21"/>
      <c r="Z69" s="8"/>
      <c r="AA69" s="23"/>
      <c r="AB69" s="21"/>
      <c r="AE69" s="8"/>
      <c r="AF69" s="23"/>
      <c r="AG69" s="21"/>
      <c r="AJ69" s="8"/>
      <c r="AK69" s="23"/>
      <c r="AL69" s="21"/>
      <c r="AO69" s="8"/>
      <c r="AP69" s="23"/>
      <c r="AQ69" s="21"/>
      <c r="AT69" s="8"/>
      <c r="AU69" s="23"/>
      <c r="AV69" s="21"/>
      <c r="AY69" s="8"/>
      <c r="AZ69" s="23"/>
      <c r="BA69" s="21"/>
      <c r="BD69" s="8"/>
      <c r="BE69" s="23"/>
      <c r="BF69" s="21"/>
      <c r="BI69" s="8"/>
      <c r="BJ69" s="23"/>
      <c r="BK69" s="21"/>
      <c r="BN69" s="8"/>
      <c r="BO69" s="23"/>
      <c r="BP69" s="21"/>
      <c r="BS69" s="8"/>
      <c r="BT69" s="23"/>
      <c r="BU69" s="21"/>
      <c r="BX69" s="8"/>
      <c r="BY69" s="23"/>
    </row>
    <row r="70" spans="1:77" ht="15" customHeight="1" x14ac:dyDescent="0.25">
      <c r="A70" s="2" t="s">
        <v>53</v>
      </c>
      <c r="B70" s="2"/>
      <c r="C70" s="18"/>
      <c r="D70" s="10"/>
      <c r="E70" s="10"/>
      <c r="G70" s="93">
        <f>SUM(G71:G72)</f>
        <v>900</v>
      </c>
      <c r="H70" s="18"/>
      <c r="I70" s="10"/>
      <c r="J70" s="10"/>
      <c r="K70" s="8"/>
      <c r="L70" s="93">
        <f>SUM(L71:L72)</f>
        <v>0</v>
      </c>
      <c r="M70" s="18"/>
      <c r="N70" s="10"/>
      <c r="O70" s="10"/>
      <c r="P70" s="8"/>
      <c r="Q70" s="93">
        <f>SUM(Q71:Q72)</f>
        <v>0</v>
      </c>
      <c r="R70" s="18"/>
      <c r="S70" s="10"/>
      <c r="T70" s="10"/>
      <c r="U70" s="8"/>
      <c r="V70" s="93">
        <f>SUM(V71:V72)</f>
        <v>0</v>
      </c>
      <c r="W70" s="18"/>
      <c r="X70" s="10"/>
      <c r="Y70" s="10"/>
      <c r="Z70" s="8"/>
      <c r="AA70" s="93">
        <f>SUM(AA71:AA72)</f>
        <v>0</v>
      </c>
      <c r="AB70" s="18"/>
      <c r="AC70" s="10"/>
      <c r="AD70" s="10"/>
      <c r="AE70" s="8"/>
      <c r="AF70" s="93">
        <f>SUM(AF71:AF72)</f>
        <v>0</v>
      </c>
      <c r="AG70" s="18"/>
      <c r="AH70" s="10"/>
      <c r="AI70" s="10"/>
      <c r="AJ70" s="8"/>
      <c r="AK70" s="93">
        <f>SUM(AK71:AK72)</f>
        <v>0</v>
      </c>
      <c r="AL70" s="18"/>
      <c r="AM70" s="10"/>
      <c r="AN70" s="10"/>
      <c r="AO70" s="8"/>
      <c r="AP70" s="93">
        <f>SUM(AP71:AP72)</f>
        <v>0</v>
      </c>
      <c r="AQ70" s="18"/>
      <c r="AR70" s="10"/>
      <c r="AS70" s="10"/>
      <c r="AT70" s="8"/>
      <c r="AU70" s="93">
        <f>SUM(AU71:AU72)</f>
        <v>0</v>
      </c>
      <c r="AV70" s="18"/>
      <c r="AW70" s="10"/>
      <c r="AX70" s="10"/>
      <c r="AY70" s="8"/>
      <c r="AZ70" s="93">
        <f>SUM(AZ71:AZ72)</f>
        <v>0</v>
      </c>
      <c r="BA70" s="18"/>
      <c r="BB70" s="10"/>
      <c r="BC70" s="10"/>
      <c r="BD70" s="8"/>
      <c r="BE70" s="93">
        <f>SUM(BE71:BE72)</f>
        <v>0</v>
      </c>
      <c r="BF70" s="18"/>
      <c r="BG70" s="10"/>
      <c r="BH70" s="10"/>
      <c r="BI70" s="8"/>
      <c r="BJ70" s="93">
        <f>SUM(BJ71:BJ72)</f>
        <v>0</v>
      </c>
      <c r="BK70" s="18"/>
      <c r="BL70" s="10"/>
      <c r="BM70" s="10"/>
      <c r="BN70" s="8"/>
      <c r="BO70" s="93">
        <f>SUM(BO71:BO72)</f>
        <v>0</v>
      </c>
      <c r="BP70" s="18"/>
      <c r="BQ70" s="10"/>
      <c r="BR70" s="10"/>
      <c r="BS70" s="8"/>
      <c r="BT70" s="93">
        <f>SUM(BT71:BT72)</f>
        <v>0</v>
      </c>
      <c r="BU70" s="18"/>
      <c r="BV70" s="10"/>
      <c r="BW70" s="10"/>
      <c r="BX70" s="8"/>
      <c r="BY70" s="93">
        <f>SUM(BY71:BY72)</f>
        <v>0</v>
      </c>
    </row>
    <row r="71" spans="1:77" x14ac:dyDescent="0.25">
      <c r="A71" s="44"/>
      <c r="B71" s="94" t="s">
        <v>54</v>
      </c>
      <c r="C71" s="95"/>
      <c r="D71" s="96"/>
      <c r="E71" s="96"/>
      <c r="F71" s="97">
        <v>0.25</v>
      </c>
      <c r="G71" s="98">
        <f>(G33+G39)*F71</f>
        <v>900</v>
      </c>
      <c r="H71" s="95"/>
      <c r="I71" s="96"/>
      <c r="J71" s="96"/>
      <c r="K71" s="97">
        <v>0</v>
      </c>
      <c r="L71" s="98">
        <f>(L33+L39)*K71</f>
        <v>0</v>
      </c>
      <c r="M71" s="95"/>
      <c r="N71" s="96"/>
      <c r="O71" s="96"/>
      <c r="P71" s="97">
        <v>0</v>
      </c>
      <c r="Q71" s="98">
        <f>(Q33+Q39)*P71</f>
        <v>0</v>
      </c>
      <c r="R71" s="95"/>
      <c r="S71" s="96"/>
      <c r="T71" s="96"/>
      <c r="U71" s="97">
        <v>0</v>
      </c>
      <c r="V71" s="98">
        <f>(V33+V39)*U71</f>
        <v>0</v>
      </c>
      <c r="W71" s="95"/>
      <c r="X71" s="96"/>
      <c r="Y71" s="96"/>
      <c r="Z71" s="97">
        <v>0</v>
      </c>
      <c r="AA71" s="98">
        <f>(AA33+AA39)*Z71</f>
        <v>0</v>
      </c>
      <c r="AB71" s="95"/>
      <c r="AC71" s="96"/>
      <c r="AD71" s="96"/>
      <c r="AE71" s="97">
        <v>0</v>
      </c>
      <c r="AF71" s="98">
        <f>(AF33+AF39)*AE71</f>
        <v>0</v>
      </c>
      <c r="AG71" s="95"/>
      <c r="AH71" s="96"/>
      <c r="AI71" s="96"/>
      <c r="AJ71" s="97">
        <v>0</v>
      </c>
      <c r="AK71" s="98">
        <f>(AK33+AK39)*AJ71</f>
        <v>0</v>
      </c>
      <c r="AL71" s="95"/>
      <c r="AM71" s="96"/>
      <c r="AN71" s="96"/>
      <c r="AO71" s="97">
        <v>0</v>
      </c>
      <c r="AP71" s="98">
        <f>(AP33+AP39)*AO71</f>
        <v>0</v>
      </c>
      <c r="AQ71" s="95"/>
      <c r="AR71" s="96"/>
      <c r="AS71" s="96"/>
      <c r="AT71" s="97">
        <v>0</v>
      </c>
      <c r="AU71" s="98">
        <f>(AU33+AU39)*AT71</f>
        <v>0</v>
      </c>
      <c r="AV71" s="95"/>
      <c r="AW71" s="96"/>
      <c r="AX71" s="96"/>
      <c r="AY71" s="97">
        <v>0</v>
      </c>
      <c r="AZ71" s="98">
        <f>(AZ33+AZ39)*AY71</f>
        <v>0</v>
      </c>
      <c r="BA71" s="95"/>
      <c r="BB71" s="96"/>
      <c r="BC71" s="96"/>
      <c r="BD71" s="97">
        <v>0</v>
      </c>
      <c r="BE71" s="98">
        <f>(BE33+BE39)*BD71</f>
        <v>0</v>
      </c>
      <c r="BF71" s="95"/>
      <c r="BG71" s="96"/>
      <c r="BH71" s="96"/>
      <c r="BI71" s="97">
        <v>0</v>
      </c>
      <c r="BJ71" s="98">
        <f>(BJ33+BJ39)*BI71</f>
        <v>0</v>
      </c>
      <c r="BK71" s="95"/>
      <c r="BL71" s="96"/>
      <c r="BM71" s="96"/>
      <c r="BN71" s="97">
        <v>0</v>
      </c>
      <c r="BO71" s="98">
        <f>(BO33+BO39)*BN71</f>
        <v>0</v>
      </c>
      <c r="BP71" s="95"/>
      <c r="BQ71" s="96"/>
      <c r="BR71" s="96"/>
      <c r="BS71" s="97">
        <v>0</v>
      </c>
      <c r="BT71" s="98">
        <f>(BT33+BT39)*BS71</f>
        <v>0</v>
      </c>
      <c r="BU71" s="95"/>
      <c r="BV71" s="96"/>
      <c r="BW71" s="96"/>
      <c r="BX71" s="97">
        <v>0</v>
      </c>
      <c r="BY71" s="98">
        <f>(BY33+BY39)*BX71</f>
        <v>0</v>
      </c>
    </row>
    <row r="72" spans="1:77" x14ac:dyDescent="0.25">
      <c r="B72" s="99"/>
      <c r="C72" s="100"/>
      <c r="D72" s="101"/>
      <c r="E72" s="101"/>
      <c r="F72" s="37"/>
      <c r="G72" s="102"/>
      <c r="H72" s="100"/>
      <c r="I72" s="101"/>
      <c r="J72" s="101"/>
      <c r="K72" s="37"/>
      <c r="L72" s="102"/>
      <c r="M72" s="100"/>
      <c r="N72" s="101"/>
      <c r="O72" s="101"/>
      <c r="P72" s="37"/>
      <c r="Q72" s="102"/>
      <c r="R72" s="100"/>
      <c r="S72" s="101"/>
      <c r="T72" s="101"/>
      <c r="U72" s="37"/>
      <c r="V72" s="102"/>
      <c r="W72" s="100"/>
      <c r="X72" s="101"/>
      <c r="Y72" s="101"/>
      <c r="Z72" s="37"/>
      <c r="AA72" s="102"/>
      <c r="AB72" s="100"/>
      <c r="AC72" s="101"/>
      <c r="AD72" s="101"/>
      <c r="AE72" s="37"/>
      <c r="AF72" s="102"/>
      <c r="AG72" s="100"/>
      <c r="AH72" s="101"/>
      <c r="AI72" s="101"/>
      <c r="AJ72" s="37"/>
      <c r="AK72" s="102"/>
      <c r="AL72" s="100"/>
      <c r="AM72" s="101"/>
      <c r="AN72" s="101"/>
      <c r="AO72" s="37"/>
      <c r="AP72" s="102"/>
      <c r="AQ72" s="100"/>
      <c r="AR72" s="101"/>
      <c r="AS72" s="101"/>
      <c r="AT72" s="37"/>
      <c r="AU72" s="102"/>
      <c r="AV72" s="100"/>
      <c r="AW72" s="101"/>
      <c r="AX72" s="101"/>
      <c r="AY72" s="37"/>
      <c r="AZ72" s="102"/>
      <c r="BA72" s="100"/>
      <c r="BB72" s="101"/>
      <c r="BC72" s="101"/>
      <c r="BD72" s="37"/>
      <c r="BE72" s="102"/>
      <c r="BF72" s="100"/>
      <c r="BG72" s="101"/>
      <c r="BH72" s="101"/>
      <c r="BI72" s="37"/>
      <c r="BJ72" s="102"/>
      <c r="BK72" s="100"/>
      <c r="BL72" s="101"/>
      <c r="BM72" s="101"/>
      <c r="BN72" s="37"/>
      <c r="BO72" s="102"/>
      <c r="BP72" s="100"/>
      <c r="BQ72" s="101"/>
      <c r="BR72" s="101"/>
      <c r="BS72" s="37"/>
      <c r="BT72" s="102"/>
      <c r="BU72" s="100"/>
      <c r="BV72" s="101"/>
      <c r="BW72" s="101"/>
      <c r="BX72" s="37"/>
      <c r="BY72" s="102"/>
    </row>
    <row r="73" spans="1:77" ht="13.9" customHeight="1" x14ac:dyDescent="0.25">
      <c r="C73" s="21"/>
      <c r="G73" s="23"/>
      <c r="H73" s="21"/>
      <c r="K73" s="8"/>
      <c r="L73" s="23"/>
      <c r="M73" s="21"/>
      <c r="P73" s="8"/>
      <c r="Q73" s="23"/>
      <c r="R73" s="21"/>
      <c r="U73" s="8"/>
      <c r="V73" s="23"/>
      <c r="W73" s="21"/>
      <c r="Z73" s="8"/>
      <c r="AA73" s="23"/>
      <c r="AB73" s="21"/>
      <c r="AE73" s="8"/>
      <c r="AF73" s="23"/>
      <c r="AG73" s="21"/>
      <c r="AJ73" s="8"/>
      <c r="AK73" s="23"/>
      <c r="AL73" s="21"/>
      <c r="AO73" s="8"/>
      <c r="AP73" s="23"/>
      <c r="AQ73" s="21"/>
      <c r="AT73" s="8"/>
      <c r="AU73" s="23"/>
      <c r="AV73" s="21"/>
      <c r="AY73" s="8"/>
      <c r="AZ73" s="23"/>
      <c r="BA73" s="21"/>
      <c r="BD73" s="8"/>
      <c r="BE73" s="23"/>
      <c r="BF73" s="21"/>
      <c r="BI73" s="8"/>
      <c r="BJ73" s="23"/>
      <c r="BK73" s="21"/>
      <c r="BN73" s="8"/>
      <c r="BO73" s="23"/>
      <c r="BP73" s="21"/>
      <c r="BS73" s="8"/>
      <c r="BT73" s="23"/>
      <c r="BU73" s="21"/>
      <c r="BX73" s="8"/>
      <c r="BY73" s="23"/>
    </row>
    <row r="74" spans="1:77" ht="13.9" customHeight="1" x14ac:dyDescent="0.25">
      <c r="A74" s="2" t="s">
        <v>55</v>
      </c>
      <c r="B74" s="2"/>
      <c r="C74" s="18"/>
      <c r="D74" s="10"/>
      <c r="E74" s="10"/>
      <c r="G74" s="23"/>
      <c r="H74" s="18"/>
      <c r="I74" s="10"/>
      <c r="J74" s="10"/>
      <c r="K74" s="8"/>
      <c r="L74" s="23"/>
      <c r="M74" s="18"/>
      <c r="N74" s="10"/>
      <c r="O74" s="10"/>
      <c r="P74" s="8"/>
      <c r="Q74" s="23"/>
      <c r="R74" s="18"/>
      <c r="S74" s="10"/>
      <c r="T74" s="10"/>
      <c r="U74" s="8"/>
      <c r="V74" s="23"/>
      <c r="W74" s="18"/>
      <c r="X74" s="10"/>
      <c r="Y74" s="10"/>
      <c r="Z74" s="8"/>
      <c r="AA74" s="23"/>
      <c r="AB74" s="18"/>
      <c r="AC74" s="10"/>
      <c r="AD74" s="10"/>
      <c r="AE74" s="8"/>
      <c r="AF74" s="23"/>
      <c r="AG74" s="18"/>
      <c r="AH74" s="10"/>
      <c r="AI74" s="10"/>
      <c r="AJ74" s="8"/>
      <c r="AK74" s="23"/>
      <c r="AL74" s="18"/>
      <c r="AM74" s="10"/>
      <c r="AN74" s="10"/>
      <c r="AO74" s="8"/>
      <c r="AP74" s="23"/>
      <c r="AQ74" s="18"/>
      <c r="AR74" s="10"/>
      <c r="AS74" s="10"/>
      <c r="AT74" s="8"/>
      <c r="AU74" s="23"/>
      <c r="AV74" s="18"/>
      <c r="AW74" s="10"/>
      <c r="AX74" s="10"/>
      <c r="AY74" s="8"/>
      <c r="AZ74" s="23"/>
      <c r="BA74" s="18"/>
      <c r="BB74" s="10"/>
      <c r="BC74" s="10"/>
      <c r="BD74" s="8"/>
      <c r="BE74" s="23"/>
      <c r="BF74" s="18"/>
      <c r="BG74" s="10"/>
      <c r="BH74" s="10"/>
      <c r="BI74" s="8"/>
      <c r="BJ74" s="23"/>
      <c r="BK74" s="18"/>
      <c r="BL74" s="10"/>
      <c r="BM74" s="10"/>
      <c r="BN74" s="8"/>
      <c r="BO74" s="23"/>
      <c r="BP74" s="18"/>
      <c r="BQ74" s="10"/>
      <c r="BR74" s="10"/>
      <c r="BS74" s="8"/>
      <c r="BT74" s="23"/>
      <c r="BU74" s="18"/>
      <c r="BV74" s="10"/>
      <c r="BW74" s="10"/>
      <c r="BX74" s="8"/>
      <c r="BY74" s="23"/>
    </row>
    <row r="75" spans="1:77" x14ac:dyDescent="0.25">
      <c r="B75" s="84" t="s">
        <v>56</v>
      </c>
      <c r="C75" s="85"/>
      <c r="D75" s="86"/>
      <c r="E75" s="86"/>
      <c r="F75" s="28"/>
      <c r="G75" s="103">
        <f>G46+G49+G54+G59+G62+G65</f>
        <v>10040.04739336493</v>
      </c>
      <c r="H75" s="85"/>
      <c r="I75" s="86"/>
      <c r="J75" s="86"/>
      <c r="K75" s="28"/>
      <c r="L75" s="103">
        <f>L46+L49+L54+L59+L62+L65</f>
        <v>0</v>
      </c>
      <c r="M75" s="85"/>
      <c r="N75" s="86"/>
      <c r="O75" s="86"/>
      <c r="P75" s="28"/>
      <c r="Q75" s="103">
        <f>Q46+Q49+Q54+Q59+Q62+Q65</f>
        <v>0</v>
      </c>
      <c r="R75" s="85"/>
      <c r="S75" s="86"/>
      <c r="T75" s="86"/>
      <c r="U75" s="28"/>
      <c r="V75" s="103">
        <f>V46+V49+V54+V59+V62+V65</f>
        <v>0</v>
      </c>
      <c r="W75" s="85"/>
      <c r="X75" s="86"/>
      <c r="Y75" s="86"/>
      <c r="Z75" s="28"/>
      <c r="AA75" s="103">
        <f>AA46+AA49+AA54+AA59+AA62+AA65</f>
        <v>0</v>
      </c>
      <c r="AB75" s="85"/>
      <c r="AC75" s="86"/>
      <c r="AD75" s="86"/>
      <c r="AE75" s="28"/>
      <c r="AF75" s="103">
        <f>AF46+AF49+AF54+AF59+AF62+AF65</f>
        <v>0</v>
      </c>
      <c r="AG75" s="85"/>
      <c r="AH75" s="86"/>
      <c r="AI75" s="86"/>
      <c r="AJ75" s="28"/>
      <c r="AK75" s="103">
        <f>AK46+AK49+AK54+AK59+AK62+AK65</f>
        <v>0</v>
      </c>
      <c r="AL75" s="85"/>
      <c r="AM75" s="86"/>
      <c r="AN75" s="86"/>
      <c r="AO75" s="28"/>
      <c r="AP75" s="103">
        <f>AP46+AP49+AP54+AP59+AP62+AP65</f>
        <v>0</v>
      </c>
      <c r="AQ75" s="85"/>
      <c r="AR75" s="86"/>
      <c r="AS75" s="86"/>
      <c r="AT75" s="28"/>
      <c r="AU75" s="103">
        <f>AU46+AU49+AU54+AU59+AU62+AU65</f>
        <v>0</v>
      </c>
      <c r="AV75" s="85"/>
      <c r="AW75" s="86"/>
      <c r="AX75" s="86"/>
      <c r="AY75" s="28"/>
      <c r="AZ75" s="103">
        <f>AZ46+AZ49+AZ54+AZ59+AZ62+AZ65</f>
        <v>0</v>
      </c>
      <c r="BA75" s="85"/>
      <c r="BB75" s="86"/>
      <c r="BC75" s="86"/>
      <c r="BD75" s="28"/>
      <c r="BE75" s="103">
        <f>BE46+BE49+BE54+BE59+BE62+BE65</f>
        <v>0</v>
      </c>
      <c r="BF75" s="85"/>
      <c r="BG75" s="86"/>
      <c r="BH75" s="86"/>
      <c r="BI75" s="28"/>
      <c r="BJ75" s="103">
        <f>BJ46+BJ49+BJ54+BJ59+BJ62+BJ65</f>
        <v>0</v>
      </c>
      <c r="BK75" s="85"/>
      <c r="BL75" s="86"/>
      <c r="BM75" s="86"/>
      <c r="BN75" s="28"/>
      <c r="BO75" s="103">
        <f>BO46+BO49+BO54+BO59+BO62+BO65</f>
        <v>0</v>
      </c>
      <c r="BP75" s="85"/>
      <c r="BQ75" s="86"/>
      <c r="BR75" s="86"/>
      <c r="BS75" s="28"/>
      <c r="BT75" s="103">
        <f>BT46+BT49+BT54+BT59+BT62+BT65</f>
        <v>0</v>
      </c>
      <c r="BU75" s="85"/>
      <c r="BV75" s="86"/>
      <c r="BW75" s="86"/>
      <c r="BX75" s="28"/>
      <c r="BY75" s="103">
        <f>BY46+BY49+BY54+BY59+BY62+BY65</f>
        <v>0</v>
      </c>
    </row>
    <row r="76" spans="1:77" x14ac:dyDescent="0.25">
      <c r="B76" s="45" t="s">
        <v>57</v>
      </c>
      <c r="C76" s="18"/>
      <c r="D76" s="10"/>
      <c r="E76" s="10"/>
      <c r="G76" s="103">
        <f>(G77+G78+G83+G84)+(G80+G81)-G86</f>
        <v>6309</v>
      </c>
      <c r="H76" s="18"/>
      <c r="I76" s="10"/>
      <c r="J76" s="10"/>
      <c r="K76" s="8"/>
      <c r="L76" s="103">
        <f>(L77+L78+L83+L84)+(L80+L81)-L86</f>
        <v>0</v>
      </c>
      <c r="M76" s="18"/>
      <c r="N76" s="10"/>
      <c r="O76" s="10"/>
      <c r="P76" s="8"/>
      <c r="Q76" s="103">
        <f>(Q77+Q78+Q83+Q84)+(Q80+Q81)-Q86</f>
        <v>0</v>
      </c>
      <c r="R76" s="18"/>
      <c r="S76" s="10"/>
      <c r="T76" s="10"/>
      <c r="U76" s="8"/>
      <c r="V76" s="103">
        <f>(V77+V78+V83+V84)+(V80+V81)-V86</f>
        <v>0</v>
      </c>
      <c r="W76" s="18"/>
      <c r="X76" s="10"/>
      <c r="Y76" s="10"/>
      <c r="Z76" s="8"/>
      <c r="AA76" s="103">
        <f>(AA77+AA78+AA83+AA84)+(AA80+AA81)-AA86</f>
        <v>0</v>
      </c>
      <c r="AB76" s="18"/>
      <c r="AC76" s="10"/>
      <c r="AD76" s="10"/>
      <c r="AE76" s="8"/>
      <c r="AF76" s="103">
        <f>(AF77+AF78+AF83+AF84)+(AF80+AF81)-AF86</f>
        <v>0</v>
      </c>
      <c r="AG76" s="18"/>
      <c r="AH76" s="10"/>
      <c r="AI76" s="10"/>
      <c r="AJ76" s="8"/>
      <c r="AK76" s="103">
        <f>(AK77+AK78+AK83+AK84)+(AK80+AK81)-AK86</f>
        <v>0</v>
      </c>
      <c r="AL76" s="18"/>
      <c r="AM76" s="10"/>
      <c r="AN76" s="10"/>
      <c r="AO76" s="8"/>
      <c r="AP76" s="103">
        <f>(AP77+AP78+AP83+AP84)+(AP80+AP81)-AP86</f>
        <v>0</v>
      </c>
      <c r="AQ76" s="18"/>
      <c r="AR76" s="10"/>
      <c r="AS76" s="10"/>
      <c r="AT76" s="8"/>
      <c r="AU76" s="103">
        <f>(AU77+AU78+AU83+AU84)+(AU80+AU81)-AU86</f>
        <v>0</v>
      </c>
      <c r="AV76" s="18"/>
      <c r="AW76" s="10"/>
      <c r="AX76" s="10"/>
      <c r="AY76" s="8"/>
      <c r="AZ76" s="103">
        <f>(AZ77+AZ78+AZ83+AZ84)+(AZ80+AZ81)-AZ86</f>
        <v>0</v>
      </c>
      <c r="BA76" s="18"/>
      <c r="BB76" s="10"/>
      <c r="BC76" s="10"/>
      <c r="BD76" s="8"/>
      <c r="BE76" s="103">
        <f>(BE77+BE78+BE83+BE84)+(BE80+BE81)-BE86</f>
        <v>0</v>
      </c>
      <c r="BF76" s="18"/>
      <c r="BG76" s="10"/>
      <c r="BH76" s="10"/>
      <c r="BI76" s="8"/>
      <c r="BJ76" s="103">
        <f>(BJ77+BJ78+BJ83+BJ84)+(BJ80+BJ81)-BJ86</f>
        <v>0</v>
      </c>
      <c r="BK76" s="18"/>
      <c r="BL76" s="10"/>
      <c r="BM76" s="10"/>
      <c r="BN76" s="8"/>
      <c r="BO76" s="103">
        <f>(BO77+BO78+BO83+BO84)+(BO80+BO81)-BO86</f>
        <v>0</v>
      </c>
      <c r="BP76" s="18"/>
      <c r="BQ76" s="10"/>
      <c r="BR76" s="10"/>
      <c r="BS76" s="8"/>
      <c r="BT76" s="103">
        <f>(BT77+BT78+BT83+BT84)+(BT80+BT81)-BT86</f>
        <v>0</v>
      </c>
      <c r="BU76" s="18"/>
      <c r="BV76" s="10"/>
      <c r="BW76" s="10"/>
      <c r="BX76" s="8"/>
      <c r="BY76" s="103">
        <f>(BY77+BY78+BY83+BY84)+(BY80+BY81)-BY86</f>
        <v>0</v>
      </c>
    </row>
    <row r="77" spans="1:77" x14ac:dyDescent="0.25">
      <c r="B77" s="40" t="s">
        <v>29</v>
      </c>
      <c r="C77" s="41"/>
      <c r="D77" s="42"/>
      <c r="E77" s="42"/>
      <c r="G77" s="88">
        <f>G33</f>
        <v>2700</v>
      </c>
      <c r="H77" s="41"/>
      <c r="I77" s="42"/>
      <c r="J77" s="42"/>
      <c r="K77" s="8"/>
      <c r="L77" s="88">
        <f>L33</f>
        <v>0</v>
      </c>
      <c r="M77" s="41"/>
      <c r="N77" s="42"/>
      <c r="O77" s="42"/>
      <c r="P77" s="8"/>
      <c r="Q77" s="88">
        <f>Q33</f>
        <v>0</v>
      </c>
      <c r="R77" s="41"/>
      <c r="S77" s="42"/>
      <c r="T77" s="42"/>
      <c r="U77" s="8"/>
      <c r="V77" s="88">
        <f>V33</f>
        <v>0</v>
      </c>
      <c r="W77" s="41"/>
      <c r="X77" s="42"/>
      <c r="Y77" s="42"/>
      <c r="Z77" s="8"/>
      <c r="AA77" s="88">
        <f>AA33</f>
        <v>0</v>
      </c>
      <c r="AB77" s="41"/>
      <c r="AC77" s="42"/>
      <c r="AD77" s="42"/>
      <c r="AE77" s="8"/>
      <c r="AF77" s="88">
        <f>AF33</f>
        <v>0</v>
      </c>
      <c r="AG77" s="41"/>
      <c r="AH77" s="42"/>
      <c r="AI77" s="42"/>
      <c r="AJ77" s="8"/>
      <c r="AK77" s="88">
        <f>AK33</f>
        <v>0</v>
      </c>
      <c r="AL77" s="41"/>
      <c r="AM77" s="42"/>
      <c r="AN77" s="42"/>
      <c r="AO77" s="8"/>
      <c r="AP77" s="88">
        <f>AP33</f>
        <v>0</v>
      </c>
      <c r="AQ77" s="41"/>
      <c r="AR77" s="42"/>
      <c r="AS77" s="42"/>
      <c r="AT77" s="8"/>
      <c r="AU77" s="88">
        <f>AU33</f>
        <v>0</v>
      </c>
      <c r="AV77" s="41"/>
      <c r="AW77" s="42"/>
      <c r="AX77" s="42"/>
      <c r="AY77" s="8"/>
      <c r="AZ77" s="88">
        <f>AZ33</f>
        <v>0</v>
      </c>
      <c r="BA77" s="41"/>
      <c r="BB77" s="42"/>
      <c r="BC77" s="42"/>
      <c r="BD77" s="8"/>
      <c r="BE77" s="88">
        <f>BE33</f>
        <v>0</v>
      </c>
      <c r="BF77" s="41"/>
      <c r="BG77" s="42"/>
      <c r="BH77" s="42"/>
      <c r="BI77" s="8"/>
      <c r="BJ77" s="88">
        <f>BJ33</f>
        <v>0</v>
      </c>
      <c r="BK77" s="41"/>
      <c r="BL77" s="42"/>
      <c r="BM77" s="42"/>
      <c r="BN77" s="8"/>
      <c r="BO77" s="88">
        <f>BO33</f>
        <v>0</v>
      </c>
      <c r="BP77" s="41"/>
      <c r="BQ77" s="42"/>
      <c r="BR77" s="42"/>
      <c r="BS77" s="8"/>
      <c r="BT77" s="88">
        <f>BT33</f>
        <v>0</v>
      </c>
      <c r="BU77" s="41"/>
      <c r="BV77" s="42"/>
      <c r="BW77" s="42"/>
      <c r="BX77" s="8"/>
      <c r="BY77" s="88">
        <f>BY33</f>
        <v>0</v>
      </c>
    </row>
    <row r="78" spans="1:77" x14ac:dyDescent="0.25">
      <c r="B78" s="40" t="s">
        <v>35</v>
      </c>
      <c r="C78" s="41"/>
      <c r="D78" s="42"/>
      <c r="E78" s="42"/>
      <c r="G78" s="88">
        <f>G39</f>
        <v>900</v>
      </c>
      <c r="H78" s="41"/>
      <c r="I78" s="42"/>
      <c r="J78" s="42"/>
      <c r="K78" s="8"/>
      <c r="L78" s="88">
        <f>L39</f>
        <v>0</v>
      </c>
      <c r="M78" s="41"/>
      <c r="N78" s="42"/>
      <c r="O78" s="42"/>
      <c r="P78" s="8"/>
      <c r="Q78" s="88">
        <f>Q39</f>
        <v>0</v>
      </c>
      <c r="R78" s="41"/>
      <c r="S78" s="42"/>
      <c r="T78" s="42"/>
      <c r="U78" s="8"/>
      <c r="V78" s="88">
        <f>V39</f>
        <v>0</v>
      </c>
      <c r="W78" s="41"/>
      <c r="X78" s="42"/>
      <c r="Y78" s="42"/>
      <c r="Z78" s="8"/>
      <c r="AA78" s="88">
        <f>AA39</f>
        <v>0</v>
      </c>
      <c r="AB78" s="41"/>
      <c r="AC78" s="42"/>
      <c r="AD78" s="42"/>
      <c r="AE78" s="8"/>
      <c r="AF78" s="88">
        <f>AF39</f>
        <v>0</v>
      </c>
      <c r="AG78" s="41"/>
      <c r="AH78" s="42"/>
      <c r="AI78" s="42"/>
      <c r="AJ78" s="8"/>
      <c r="AK78" s="88">
        <f>AK39</f>
        <v>0</v>
      </c>
      <c r="AL78" s="41"/>
      <c r="AM78" s="42"/>
      <c r="AN78" s="42"/>
      <c r="AO78" s="8"/>
      <c r="AP78" s="88">
        <f>AP39</f>
        <v>0</v>
      </c>
      <c r="AQ78" s="41"/>
      <c r="AR78" s="42"/>
      <c r="AS78" s="42"/>
      <c r="AT78" s="8"/>
      <c r="AU78" s="88">
        <f>AU39</f>
        <v>0</v>
      </c>
      <c r="AV78" s="41"/>
      <c r="AW78" s="42"/>
      <c r="AX78" s="42"/>
      <c r="AY78" s="8"/>
      <c r="AZ78" s="88">
        <f>AZ39</f>
        <v>0</v>
      </c>
      <c r="BA78" s="41"/>
      <c r="BB78" s="42"/>
      <c r="BC78" s="42"/>
      <c r="BD78" s="8"/>
      <c r="BE78" s="88">
        <f>BE39</f>
        <v>0</v>
      </c>
      <c r="BF78" s="41"/>
      <c r="BG78" s="42"/>
      <c r="BH78" s="42"/>
      <c r="BI78" s="8"/>
      <c r="BJ78" s="88">
        <f>BJ39</f>
        <v>0</v>
      </c>
      <c r="BK78" s="41"/>
      <c r="BL78" s="42"/>
      <c r="BM78" s="42"/>
      <c r="BN78" s="8"/>
      <c r="BO78" s="88">
        <f>BO39</f>
        <v>0</v>
      </c>
      <c r="BP78" s="41"/>
      <c r="BQ78" s="42"/>
      <c r="BR78" s="42"/>
      <c r="BS78" s="8"/>
      <c r="BT78" s="88">
        <f>BT39</f>
        <v>0</v>
      </c>
      <c r="BU78" s="41"/>
      <c r="BV78" s="42"/>
      <c r="BW78" s="42"/>
      <c r="BX78" s="8"/>
      <c r="BY78" s="88">
        <f>BY39</f>
        <v>0</v>
      </c>
    </row>
    <row r="79" spans="1:77" x14ac:dyDescent="0.25">
      <c r="B79" s="40"/>
      <c r="C79" s="41"/>
      <c r="D79" s="42"/>
      <c r="E79" s="42"/>
      <c r="G79" s="88"/>
      <c r="H79" s="41"/>
      <c r="I79" s="42"/>
      <c r="J79" s="42"/>
      <c r="K79" s="8"/>
      <c r="L79" s="88"/>
      <c r="M79" s="41"/>
      <c r="N79" s="42"/>
      <c r="O79" s="42"/>
      <c r="P79" s="8"/>
      <c r="Q79" s="88"/>
      <c r="R79" s="41"/>
      <c r="S79" s="42"/>
      <c r="T79" s="42"/>
      <c r="U79" s="8"/>
      <c r="V79" s="88"/>
      <c r="W79" s="41"/>
      <c r="X79" s="42"/>
      <c r="Y79" s="42"/>
      <c r="Z79" s="8"/>
      <c r="AA79" s="88"/>
      <c r="AB79" s="41"/>
      <c r="AC79" s="42"/>
      <c r="AD79" s="42"/>
      <c r="AE79" s="8"/>
      <c r="AF79" s="88"/>
      <c r="AG79" s="41"/>
      <c r="AH79" s="42"/>
      <c r="AI79" s="42"/>
      <c r="AJ79" s="8"/>
      <c r="AK79" s="88"/>
      <c r="AL79" s="41"/>
      <c r="AM79" s="42"/>
      <c r="AN79" s="42"/>
      <c r="AO79" s="8"/>
      <c r="AP79" s="88"/>
      <c r="AQ79" s="41"/>
      <c r="AR79" s="42"/>
      <c r="AS79" s="42"/>
      <c r="AT79" s="8"/>
      <c r="AU79" s="88"/>
      <c r="AV79" s="41"/>
      <c r="AW79" s="42"/>
      <c r="AX79" s="42"/>
      <c r="AY79" s="8"/>
      <c r="AZ79" s="88"/>
      <c r="BA79" s="41"/>
      <c r="BB79" s="42"/>
      <c r="BC79" s="42"/>
      <c r="BD79" s="8"/>
      <c r="BE79" s="88"/>
      <c r="BF79" s="41"/>
      <c r="BG79" s="42"/>
      <c r="BH79" s="42"/>
      <c r="BI79" s="8"/>
      <c r="BJ79" s="88"/>
      <c r="BK79" s="41"/>
      <c r="BL79" s="42"/>
      <c r="BM79" s="42"/>
      <c r="BN79" s="8"/>
      <c r="BO79" s="88"/>
      <c r="BP79" s="41"/>
      <c r="BQ79" s="42"/>
      <c r="BR79" s="42"/>
      <c r="BS79" s="8"/>
      <c r="BT79" s="88"/>
      <c r="BU79" s="41"/>
      <c r="BV79" s="42"/>
      <c r="BW79" s="42"/>
      <c r="BX79" s="8"/>
      <c r="BY79" s="88"/>
    </row>
    <row r="80" spans="1:77" x14ac:dyDescent="0.25">
      <c r="B80" s="40" t="s">
        <v>18</v>
      </c>
      <c r="C80" s="41"/>
      <c r="D80" s="42"/>
      <c r="E80" s="42"/>
      <c r="G80" s="88">
        <f>G18</f>
        <v>500</v>
      </c>
      <c r="H80" s="41"/>
      <c r="I80" s="42"/>
      <c r="J80" s="42"/>
      <c r="K80" s="8"/>
      <c r="L80" s="88">
        <f>L18</f>
        <v>0</v>
      </c>
      <c r="M80" s="41"/>
      <c r="N80" s="42"/>
      <c r="O80" s="42"/>
      <c r="P80" s="8"/>
      <c r="Q80" s="88">
        <f>Q18</f>
        <v>0</v>
      </c>
      <c r="R80" s="41"/>
      <c r="S80" s="42"/>
      <c r="T80" s="42"/>
      <c r="U80" s="8"/>
      <c r="V80" s="88">
        <f>V18</f>
        <v>0</v>
      </c>
      <c r="W80" s="41"/>
      <c r="X80" s="42"/>
      <c r="Y80" s="42"/>
      <c r="Z80" s="8"/>
      <c r="AA80" s="88">
        <f>AA18</f>
        <v>0</v>
      </c>
      <c r="AB80" s="41"/>
      <c r="AC80" s="42"/>
      <c r="AD80" s="42"/>
      <c r="AE80" s="8"/>
      <c r="AF80" s="88">
        <f>AF18</f>
        <v>0</v>
      </c>
      <c r="AG80" s="41"/>
      <c r="AH80" s="42"/>
      <c r="AI80" s="42"/>
      <c r="AJ80" s="8"/>
      <c r="AK80" s="88">
        <f>AK18</f>
        <v>0</v>
      </c>
      <c r="AL80" s="41"/>
      <c r="AM80" s="42"/>
      <c r="AN80" s="42"/>
      <c r="AO80" s="8"/>
      <c r="AP80" s="88">
        <f>AP18</f>
        <v>0</v>
      </c>
      <c r="AQ80" s="41"/>
      <c r="AR80" s="42"/>
      <c r="AS80" s="42"/>
      <c r="AT80" s="8"/>
      <c r="AU80" s="88">
        <f>AU18</f>
        <v>0</v>
      </c>
      <c r="AV80" s="41"/>
      <c r="AW80" s="42"/>
      <c r="AX80" s="42"/>
      <c r="AY80" s="8"/>
      <c r="AZ80" s="88">
        <f>AZ18</f>
        <v>0</v>
      </c>
      <c r="BA80" s="41"/>
      <c r="BB80" s="42"/>
      <c r="BC80" s="42"/>
      <c r="BD80" s="8"/>
      <c r="BE80" s="88">
        <f>BE18</f>
        <v>0</v>
      </c>
      <c r="BF80" s="41"/>
      <c r="BG80" s="42"/>
      <c r="BH80" s="42"/>
      <c r="BI80" s="8"/>
      <c r="BJ80" s="88">
        <f>BJ18</f>
        <v>0</v>
      </c>
      <c r="BK80" s="41"/>
      <c r="BL80" s="42"/>
      <c r="BM80" s="42"/>
      <c r="BN80" s="8"/>
      <c r="BO80" s="88">
        <f>BO18</f>
        <v>0</v>
      </c>
      <c r="BP80" s="41"/>
      <c r="BQ80" s="42"/>
      <c r="BR80" s="42"/>
      <c r="BS80" s="8"/>
      <c r="BT80" s="88">
        <f>BT18</f>
        <v>0</v>
      </c>
      <c r="BU80" s="41"/>
      <c r="BV80" s="42"/>
      <c r="BW80" s="42"/>
      <c r="BX80" s="8"/>
      <c r="BY80" s="88">
        <f>BY18</f>
        <v>0</v>
      </c>
    </row>
    <row r="81" spans="1:77" x14ac:dyDescent="0.25">
      <c r="B81" s="40" t="s">
        <v>58</v>
      </c>
      <c r="C81" s="41"/>
      <c r="D81" s="42"/>
      <c r="E81" s="42"/>
      <c r="G81" s="88">
        <f>G31</f>
        <v>1060</v>
      </c>
      <c r="H81" s="41"/>
      <c r="I81" s="42"/>
      <c r="J81" s="42"/>
      <c r="K81" s="8"/>
      <c r="L81" s="88">
        <f>L31</f>
        <v>0</v>
      </c>
      <c r="M81" s="41"/>
      <c r="N81" s="42"/>
      <c r="O81" s="42"/>
      <c r="P81" s="8"/>
      <c r="Q81" s="88">
        <f>Q31</f>
        <v>0</v>
      </c>
      <c r="R81" s="41"/>
      <c r="S81" s="42"/>
      <c r="T81" s="42"/>
      <c r="U81" s="8"/>
      <c r="V81" s="88">
        <f>V31</f>
        <v>0</v>
      </c>
      <c r="W81" s="41"/>
      <c r="X81" s="42"/>
      <c r="Y81" s="42"/>
      <c r="Z81" s="8"/>
      <c r="AA81" s="88">
        <f>AA31</f>
        <v>0</v>
      </c>
      <c r="AB81" s="41"/>
      <c r="AC81" s="42"/>
      <c r="AD81" s="42"/>
      <c r="AE81" s="8"/>
      <c r="AF81" s="88">
        <f>AF31</f>
        <v>0</v>
      </c>
      <c r="AG81" s="41"/>
      <c r="AH81" s="42"/>
      <c r="AI81" s="42"/>
      <c r="AJ81" s="8"/>
      <c r="AK81" s="88">
        <f>AK31</f>
        <v>0</v>
      </c>
      <c r="AL81" s="41"/>
      <c r="AM81" s="42"/>
      <c r="AN81" s="42"/>
      <c r="AO81" s="8"/>
      <c r="AP81" s="88">
        <f>AP31</f>
        <v>0</v>
      </c>
      <c r="AQ81" s="41"/>
      <c r="AR81" s="42"/>
      <c r="AS81" s="42"/>
      <c r="AT81" s="8"/>
      <c r="AU81" s="88">
        <f>AU31</f>
        <v>0</v>
      </c>
      <c r="AV81" s="41"/>
      <c r="AW81" s="42"/>
      <c r="AX81" s="42"/>
      <c r="AY81" s="8"/>
      <c r="AZ81" s="88">
        <f>AZ31</f>
        <v>0</v>
      </c>
      <c r="BA81" s="41"/>
      <c r="BB81" s="42"/>
      <c r="BC81" s="42"/>
      <c r="BD81" s="8"/>
      <c r="BE81" s="88">
        <f>BE31</f>
        <v>0</v>
      </c>
      <c r="BF81" s="41"/>
      <c r="BG81" s="42"/>
      <c r="BH81" s="42"/>
      <c r="BI81" s="8"/>
      <c r="BJ81" s="88">
        <f>BJ31</f>
        <v>0</v>
      </c>
      <c r="BK81" s="41"/>
      <c r="BL81" s="42"/>
      <c r="BM81" s="42"/>
      <c r="BN81" s="8"/>
      <c r="BO81" s="88">
        <f>BO31</f>
        <v>0</v>
      </c>
      <c r="BP81" s="41"/>
      <c r="BQ81" s="42"/>
      <c r="BR81" s="42"/>
      <c r="BS81" s="8"/>
      <c r="BT81" s="88">
        <f>BT31</f>
        <v>0</v>
      </c>
      <c r="BU81" s="41"/>
      <c r="BV81" s="42"/>
      <c r="BW81" s="42"/>
      <c r="BX81" s="8"/>
      <c r="BY81" s="88">
        <f>BY31</f>
        <v>0</v>
      </c>
    </row>
    <row r="82" spans="1:77" x14ac:dyDescent="0.25">
      <c r="B82" s="45"/>
      <c r="C82" s="41"/>
      <c r="D82" s="42"/>
      <c r="E82" s="42"/>
      <c r="G82" s="88"/>
      <c r="H82" s="41"/>
      <c r="I82" s="42"/>
      <c r="J82" s="42"/>
      <c r="K82" s="8"/>
      <c r="L82" s="88">
        <f>(L25+L27+L29)</f>
        <v>0</v>
      </c>
      <c r="M82" s="41"/>
      <c r="N82" s="42"/>
      <c r="O82" s="42"/>
      <c r="P82" s="8"/>
      <c r="Q82" s="88">
        <f>(Q25+Q27+Q29)</f>
        <v>0</v>
      </c>
      <c r="R82" s="41"/>
      <c r="S82" s="42"/>
      <c r="T82" s="42"/>
      <c r="U82" s="8"/>
      <c r="V82" s="88">
        <f>(V25+V27+V29)</f>
        <v>0</v>
      </c>
      <c r="W82" s="41"/>
      <c r="X82" s="42"/>
      <c r="Y82" s="42"/>
      <c r="Z82" s="8"/>
      <c r="AA82" s="88">
        <f>(AA25+AA27+AA29)</f>
        <v>0</v>
      </c>
      <c r="AB82" s="41"/>
      <c r="AC82" s="42"/>
      <c r="AD82" s="42"/>
      <c r="AE82" s="8"/>
      <c r="AF82" s="88">
        <f>(AF25+AF27+AF29)</f>
        <v>0</v>
      </c>
      <c r="AG82" s="41"/>
      <c r="AH82" s="42"/>
      <c r="AI82" s="42"/>
      <c r="AJ82" s="8"/>
      <c r="AK82" s="88">
        <f>(AK25+AK27+AK29)</f>
        <v>0</v>
      </c>
      <c r="AL82" s="41"/>
      <c r="AM82" s="42"/>
      <c r="AN82" s="42"/>
      <c r="AO82" s="8"/>
      <c r="AP82" s="88">
        <f>(AP25+AP27+AP29)</f>
        <v>0</v>
      </c>
      <c r="AQ82" s="41"/>
      <c r="AR82" s="42"/>
      <c r="AS82" s="42"/>
      <c r="AT82" s="8"/>
      <c r="AU82" s="88">
        <f>(AU25+AU27+AU29)</f>
        <v>0</v>
      </c>
      <c r="AV82" s="41"/>
      <c r="AW82" s="42"/>
      <c r="AX82" s="42"/>
      <c r="AY82" s="8"/>
      <c r="AZ82" s="88">
        <f>(AZ25+AZ27+AZ29)</f>
        <v>0</v>
      </c>
      <c r="BA82" s="41"/>
      <c r="BB82" s="42"/>
      <c r="BC82" s="42"/>
      <c r="BD82" s="8"/>
      <c r="BE82" s="88">
        <f>(BE25+BE27+BE29)</f>
        <v>0</v>
      </c>
      <c r="BF82" s="41"/>
      <c r="BG82" s="42"/>
      <c r="BH82" s="42"/>
      <c r="BI82" s="8"/>
      <c r="BJ82" s="88">
        <f>(BJ25+BJ27+BJ29)</f>
        <v>0</v>
      </c>
      <c r="BK82" s="41"/>
      <c r="BL82" s="42"/>
      <c r="BM82" s="42"/>
      <c r="BN82" s="8"/>
      <c r="BO82" s="88">
        <f>(BO25+BO27+BO29)</f>
        <v>0</v>
      </c>
      <c r="BP82" s="41"/>
      <c r="BQ82" s="42"/>
      <c r="BR82" s="42"/>
      <c r="BS82" s="8"/>
      <c r="BT82" s="88">
        <f>(BT25+BT27+BT29)</f>
        <v>0</v>
      </c>
      <c r="BU82" s="41"/>
      <c r="BV82" s="42"/>
      <c r="BW82" s="42"/>
      <c r="BX82" s="8"/>
      <c r="BY82" s="88">
        <f>(BY25+BY27+BY29)</f>
        <v>0</v>
      </c>
    </row>
    <row r="83" spans="1:77" x14ac:dyDescent="0.25">
      <c r="B83" s="40" t="s">
        <v>59</v>
      </c>
      <c r="C83" s="41"/>
      <c r="D83" s="42"/>
      <c r="E83" s="42"/>
      <c r="G83" s="88">
        <f>G65/2</f>
        <v>250</v>
      </c>
      <c r="H83" s="41"/>
      <c r="I83" s="42"/>
      <c r="J83" s="42"/>
      <c r="K83" s="8"/>
      <c r="L83" s="88">
        <f>L65/2</f>
        <v>0</v>
      </c>
      <c r="M83" s="41"/>
      <c r="N83" s="42"/>
      <c r="O83" s="42"/>
      <c r="P83" s="8"/>
      <c r="Q83" s="88">
        <f>Q65/2</f>
        <v>0</v>
      </c>
      <c r="R83" s="41"/>
      <c r="S83" s="42"/>
      <c r="T83" s="42"/>
      <c r="U83" s="8"/>
      <c r="V83" s="88">
        <f>V65/2</f>
        <v>0</v>
      </c>
      <c r="W83" s="41"/>
      <c r="X83" s="42"/>
      <c r="Y83" s="42"/>
      <c r="Z83" s="8"/>
      <c r="AA83" s="88">
        <f>AA65/2</f>
        <v>0</v>
      </c>
      <c r="AB83" s="41"/>
      <c r="AC83" s="42"/>
      <c r="AD83" s="42"/>
      <c r="AE83" s="8"/>
      <c r="AF83" s="88">
        <f>AF65/2</f>
        <v>0</v>
      </c>
      <c r="AG83" s="41"/>
      <c r="AH83" s="42"/>
      <c r="AI83" s="42"/>
      <c r="AJ83" s="8"/>
      <c r="AK83" s="88">
        <f>AK65/2</f>
        <v>0</v>
      </c>
      <c r="AL83" s="41"/>
      <c r="AM83" s="42"/>
      <c r="AN83" s="42"/>
      <c r="AO83" s="8"/>
      <c r="AP83" s="88">
        <f>AP65/2</f>
        <v>0</v>
      </c>
      <c r="AQ83" s="41"/>
      <c r="AR83" s="42"/>
      <c r="AS83" s="42"/>
      <c r="AT83" s="8"/>
      <c r="AU83" s="88">
        <f>AU65/2</f>
        <v>0</v>
      </c>
      <c r="AV83" s="41"/>
      <c r="AW83" s="42"/>
      <c r="AX83" s="42"/>
      <c r="AY83" s="8"/>
      <c r="AZ83" s="88">
        <f>AZ65/2</f>
        <v>0</v>
      </c>
      <c r="BA83" s="41"/>
      <c r="BB83" s="42"/>
      <c r="BC83" s="42"/>
      <c r="BD83" s="8"/>
      <c r="BE83" s="88">
        <f>BE65/2</f>
        <v>0</v>
      </c>
      <c r="BF83" s="41"/>
      <c r="BG83" s="42"/>
      <c r="BH83" s="42"/>
      <c r="BI83" s="8"/>
      <c r="BJ83" s="88">
        <f>BJ65/2</f>
        <v>0</v>
      </c>
      <c r="BK83" s="41"/>
      <c r="BL83" s="42"/>
      <c r="BM83" s="42"/>
      <c r="BN83" s="8"/>
      <c r="BO83" s="88">
        <f>BO65/2</f>
        <v>0</v>
      </c>
      <c r="BP83" s="41"/>
      <c r="BQ83" s="42"/>
      <c r="BR83" s="42"/>
      <c r="BS83" s="8"/>
      <c r="BT83" s="88">
        <f>BT65/2</f>
        <v>0</v>
      </c>
      <c r="BU83" s="41"/>
      <c r="BV83" s="42"/>
      <c r="BW83" s="42"/>
      <c r="BX83" s="8"/>
      <c r="BY83" s="88">
        <f>BY65/2</f>
        <v>0</v>
      </c>
    </row>
    <row r="84" spans="1:77" x14ac:dyDescent="0.25">
      <c r="B84" s="40" t="s">
        <v>54</v>
      </c>
      <c r="C84" s="41"/>
      <c r="D84" s="42"/>
      <c r="E84" s="42"/>
      <c r="G84" s="88">
        <f>G71</f>
        <v>900</v>
      </c>
      <c r="H84" s="41"/>
      <c r="I84" s="42"/>
      <c r="J84" s="42"/>
      <c r="K84" s="8"/>
      <c r="L84" s="88">
        <f>L71</f>
        <v>0</v>
      </c>
      <c r="M84" s="41"/>
      <c r="N84" s="42"/>
      <c r="O84" s="42"/>
      <c r="P84" s="8"/>
      <c r="Q84" s="88">
        <f>Q71</f>
        <v>0</v>
      </c>
      <c r="R84" s="41"/>
      <c r="S84" s="42"/>
      <c r="T84" s="42"/>
      <c r="U84" s="8"/>
      <c r="V84" s="88">
        <f>V71</f>
        <v>0</v>
      </c>
      <c r="W84" s="41"/>
      <c r="X84" s="42"/>
      <c r="Y84" s="42"/>
      <c r="Z84" s="8"/>
      <c r="AA84" s="88">
        <f>AA71</f>
        <v>0</v>
      </c>
      <c r="AB84" s="41"/>
      <c r="AC84" s="42"/>
      <c r="AD84" s="42"/>
      <c r="AE84" s="8"/>
      <c r="AF84" s="88">
        <f>AF71</f>
        <v>0</v>
      </c>
      <c r="AG84" s="41"/>
      <c r="AH84" s="42"/>
      <c r="AI84" s="42"/>
      <c r="AJ84" s="8"/>
      <c r="AK84" s="88">
        <f>AK71</f>
        <v>0</v>
      </c>
      <c r="AL84" s="41"/>
      <c r="AM84" s="42"/>
      <c r="AN84" s="42"/>
      <c r="AO84" s="8"/>
      <c r="AP84" s="88">
        <f>AP71</f>
        <v>0</v>
      </c>
      <c r="AQ84" s="41"/>
      <c r="AR84" s="42"/>
      <c r="AS84" s="42"/>
      <c r="AT84" s="8"/>
      <c r="AU84" s="88">
        <f>AU71</f>
        <v>0</v>
      </c>
      <c r="AV84" s="41"/>
      <c r="AW84" s="42"/>
      <c r="AX84" s="42"/>
      <c r="AY84" s="8"/>
      <c r="AZ84" s="88">
        <f>AZ71</f>
        <v>0</v>
      </c>
      <c r="BA84" s="41"/>
      <c r="BB84" s="42"/>
      <c r="BC84" s="42"/>
      <c r="BD84" s="8"/>
      <c r="BE84" s="88">
        <f>BE71</f>
        <v>0</v>
      </c>
      <c r="BF84" s="41"/>
      <c r="BG84" s="42"/>
      <c r="BH84" s="42"/>
      <c r="BI84" s="8"/>
      <c r="BJ84" s="88">
        <f>BJ71</f>
        <v>0</v>
      </c>
      <c r="BK84" s="41"/>
      <c r="BL84" s="42"/>
      <c r="BM84" s="42"/>
      <c r="BN84" s="8"/>
      <c r="BO84" s="88">
        <f>BO71</f>
        <v>0</v>
      </c>
      <c r="BP84" s="41"/>
      <c r="BQ84" s="42"/>
      <c r="BR84" s="42"/>
      <c r="BS84" s="8"/>
      <c r="BT84" s="88">
        <f>BT71</f>
        <v>0</v>
      </c>
      <c r="BU84" s="41"/>
      <c r="BV84" s="42"/>
      <c r="BW84" s="42"/>
      <c r="BX84" s="8"/>
      <c r="BY84" s="88">
        <f>BY71</f>
        <v>0</v>
      </c>
    </row>
    <row r="85" spans="1:77" x14ac:dyDescent="0.25">
      <c r="B85" s="40"/>
      <c r="C85" s="41"/>
      <c r="D85" s="42"/>
      <c r="E85" s="42"/>
      <c r="G85" s="31"/>
      <c r="H85" s="41"/>
      <c r="I85" s="42"/>
      <c r="J85" s="42"/>
      <c r="K85" s="8"/>
      <c r="L85" s="31"/>
      <c r="M85" s="41"/>
      <c r="N85" s="42"/>
      <c r="O85" s="42"/>
      <c r="P85" s="8"/>
      <c r="Q85" s="31"/>
      <c r="R85" s="41"/>
      <c r="S85" s="42"/>
      <c r="T85" s="42"/>
      <c r="U85" s="8"/>
      <c r="V85" s="31"/>
      <c r="W85" s="41"/>
      <c r="X85" s="42"/>
      <c r="Y85" s="42"/>
      <c r="Z85" s="8"/>
      <c r="AA85" s="31"/>
      <c r="AB85" s="41"/>
      <c r="AC85" s="42"/>
      <c r="AD85" s="42"/>
      <c r="AE85" s="8"/>
      <c r="AF85" s="31"/>
      <c r="AG85" s="41"/>
      <c r="AH85" s="42"/>
      <c r="AI85" s="42"/>
      <c r="AJ85" s="8"/>
      <c r="AK85" s="31"/>
      <c r="AL85" s="41"/>
      <c r="AM85" s="42"/>
      <c r="AN85" s="42"/>
      <c r="AO85" s="8"/>
      <c r="AP85" s="31"/>
      <c r="AQ85" s="41"/>
      <c r="AR85" s="42"/>
      <c r="AS85" s="42"/>
      <c r="AT85" s="8"/>
      <c r="AU85" s="31"/>
      <c r="AV85" s="41"/>
      <c r="AW85" s="42"/>
      <c r="AX85" s="42"/>
      <c r="AY85" s="8"/>
      <c r="AZ85" s="31"/>
      <c r="BA85" s="41"/>
      <c r="BB85" s="42"/>
      <c r="BC85" s="42"/>
      <c r="BD85" s="8"/>
      <c r="BE85" s="31"/>
      <c r="BF85" s="41"/>
      <c r="BG85" s="42"/>
      <c r="BH85" s="42"/>
      <c r="BI85" s="8"/>
      <c r="BJ85" s="31"/>
      <c r="BK85" s="41"/>
      <c r="BL85" s="42"/>
      <c r="BM85" s="42"/>
      <c r="BN85" s="8"/>
      <c r="BO85" s="31"/>
      <c r="BP85" s="41"/>
      <c r="BQ85" s="42"/>
      <c r="BR85" s="42"/>
      <c r="BS85" s="8"/>
      <c r="BT85" s="31"/>
      <c r="BU85" s="41"/>
      <c r="BV85" s="42"/>
      <c r="BW85" s="42"/>
      <c r="BX85" s="8"/>
      <c r="BY85" s="31"/>
    </row>
    <row r="86" spans="1:77" x14ac:dyDescent="0.25">
      <c r="B86" s="99" t="s">
        <v>60</v>
      </c>
      <c r="C86" s="100"/>
      <c r="D86" s="101"/>
      <c r="E86" s="101"/>
      <c r="F86" s="37"/>
      <c r="G86" s="102">
        <f>G67</f>
        <v>1</v>
      </c>
      <c r="H86" s="100"/>
      <c r="I86" s="101"/>
      <c r="J86" s="101"/>
      <c r="K86" s="37"/>
      <c r="L86" s="102">
        <f>L67</f>
        <v>0</v>
      </c>
      <c r="M86" s="100"/>
      <c r="N86" s="101"/>
      <c r="O86" s="101"/>
      <c r="P86" s="37"/>
      <c r="Q86" s="102">
        <f>Q67</f>
        <v>0</v>
      </c>
      <c r="R86" s="100"/>
      <c r="S86" s="101"/>
      <c r="T86" s="101"/>
      <c r="U86" s="37"/>
      <c r="V86" s="102">
        <f>V67</f>
        <v>0</v>
      </c>
      <c r="W86" s="100"/>
      <c r="X86" s="101"/>
      <c r="Y86" s="101"/>
      <c r="Z86" s="37"/>
      <c r="AA86" s="102">
        <f>AA67</f>
        <v>0</v>
      </c>
      <c r="AB86" s="100"/>
      <c r="AC86" s="101"/>
      <c r="AD86" s="101"/>
      <c r="AE86" s="37"/>
      <c r="AF86" s="102">
        <f>AF67</f>
        <v>0</v>
      </c>
      <c r="AG86" s="100"/>
      <c r="AH86" s="101"/>
      <c r="AI86" s="101"/>
      <c r="AJ86" s="37"/>
      <c r="AK86" s="102">
        <f>AK67</f>
        <v>0</v>
      </c>
      <c r="AL86" s="100"/>
      <c r="AM86" s="101"/>
      <c r="AN86" s="101"/>
      <c r="AO86" s="37"/>
      <c r="AP86" s="102">
        <f>AP67</f>
        <v>0</v>
      </c>
      <c r="AQ86" s="100"/>
      <c r="AR86" s="101"/>
      <c r="AS86" s="101"/>
      <c r="AT86" s="37"/>
      <c r="AU86" s="102">
        <f>AU67</f>
        <v>0</v>
      </c>
      <c r="AV86" s="100"/>
      <c r="AW86" s="101"/>
      <c r="AX86" s="101"/>
      <c r="AY86" s="37"/>
      <c r="AZ86" s="102">
        <f>AZ67</f>
        <v>0</v>
      </c>
      <c r="BA86" s="100"/>
      <c r="BB86" s="101"/>
      <c r="BC86" s="101"/>
      <c r="BD86" s="37"/>
      <c r="BE86" s="102">
        <f>BE67</f>
        <v>0</v>
      </c>
      <c r="BF86" s="100"/>
      <c r="BG86" s="101"/>
      <c r="BH86" s="101"/>
      <c r="BI86" s="37"/>
      <c r="BJ86" s="102">
        <f>BJ67</f>
        <v>0</v>
      </c>
      <c r="BK86" s="100"/>
      <c r="BL86" s="101"/>
      <c r="BM86" s="101"/>
      <c r="BN86" s="37"/>
      <c r="BO86" s="102">
        <f>BO67</f>
        <v>0</v>
      </c>
      <c r="BP86" s="100"/>
      <c r="BQ86" s="101"/>
      <c r="BR86" s="101"/>
      <c r="BS86" s="37"/>
      <c r="BT86" s="102">
        <f>BT67</f>
        <v>0</v>
      </c>
      <c r="BU86" s="100"/>
      <c r="BV86" s="101"/>
      <c r="BW86" s="101"/>
      <c r="BX86" s="37"/>
      <c r="BY86" s="102">
        <f>BY67</f>
        <v>0</v>
      </c>
    </row>
    <row r="87" spans="1:77" x14ac:dyDescent="0.25">
      <c r="B87" s="104"/>
      <c r="C87" s="105"/>
      <c r="D87" s="104"/>
      <c r="E87" s="104"/>
      <c r="F87" s="28"/>
      <c r="G87" s="106"/>
      <c r="H87" s="105"/>
      <c r="I87" s="104"/>
      <c r="J87" s="104"/>
      <c r="K87" s="28"/>
      <c r="L87" s="106"/>
      <c r="M87" s="105"/>
      <c r="N87" s="104"/>
      <c r="O87" s="104"/>
      <c r="P87" s="28"/>
      <c r="Q87" s="106"/>
      <c r="R87" s="105"/>
      <c r="S87" s="104"/>
      <c r="T87" s="104"/>
      <c r="U87" s="28"/>
      <c r="V87" s="106"/>
      <c r="W87" s="105"/>
      <c r="X87" s="104"/>
      <c r="Y87" s="104"/>
      <c r="Z87" s="28"/>
      <c r="AA87" s="106"/>
      <c r="AB87" s="105"/>
      <c r="AC87" s="104"/>
      <c r="AD87" s="104"/>
      <c r="AE87" s="28"/>
      <c r="AF87" s="106"/>
      <c r="AG87" s="105"/>
      <c r="AH87" s="104"/>
      <c r="AI87" s="104"/>
      <c r="AJ87" s="28"/>
      <c r="AK87" s="106"/>
      <c r="AL87" s="105"/>
      <c r="AM87" s="104"/>
      <c r="AN87" s="104"/>
      <c r="AO87" s="28"/>
      <c r="AP87" s="106"/>
      <c r="AQ87" s="105"/>
      <c r="AR87" s="104"/>
      <c r="AS87" s="104"/>
      <c r="AT87" s="28"/>
      <c r="AU87" s="106"/>
      <c r="AV87" s="105"/>
      <c r="AW87" s="104"/>
      <c r="AX87" s="104"/>
      <c r="AY87" s="28"/>
      <c r="AZ87" s="106"/>
      <c r="BA87" s="105"/>
      <c r="BB87" s="104"/>
      <c r="BC87" s="104"/>
      <c r="BD87" s="28"/>
      <c r="BE87" s="106"/>
      <c r="BF87" s="105"/>
      <c r="BG87" s="104"/>
      <c r="BH87" s="104"/>
      <c r="BI87" s="28"/>
      <c r="BJ87" s="106"/>
      <c r="BK87" s="105"/>
      <c r="BL87" s="104"/>
      <c r="BM87" s="104"/>
      <c r="BN87" s="28"/>
      <c r="BO87" s="106"/>
      <c r="BP87" s="105"/>
      <c r="BQ87" s="104"/>
      <c r="BR87" s="104"/>
      <c r="BS87" s="28"/>
      <c r="BT87" s="106"/>
      <c r="BU87" s="105"/>
      <c r="BV87" s="104"/>
      <c r="BW87" s="104"/>
      <c r="BX87" s="28"/>
      <c r="BY87" s="106"/>
    </row>
    <row r="88" spans="1:77" ht="15" customHeight="1" x14ac:dyDescent="0.25">
      <c r="A88" s="2" t="s">
        <v>61</v>
      </c>
      <c r="B88" s="2"/>
      <c r="C88" s="18"/>
      <c r="D88" s="10"/>
      <c r="E88" s="10"/>
      <c r="G88" s="81">
        <f>G91</f>
        <v>3731.04739336493</v>
      </c>
      <c r="H88" s="18"/>
      <c r="I88" s="10"/>
      <c r="J88" s="10"/>
      <c r="K88" s="8"/>
      <c r="L88" s="81">
        <f>L91</f>
        <v>0</v>
      </c>
      <c r="M88" s="18"/>
      <c r="N88" s="10"/>
      <c r="O88" s="10"/>
      <c r="P88" s="8"/>
      <c r="Q88" s="81">
        <f>Q91</f>
        <v>0</v>
      </c>
      <c r="R88" s="18"/>
      <c r="S88" s="10"/>
      <c r="T88" s="10"/>
      <c r="U88" s="8"/>
      <c r="V88" s="81">
        <f>V91</f>
        <v>0</v>
      </c>
      <c r="W88" s="18"/>
      <c r="X88" s="10"/>
      <c r="Y88" s="10"/>
      <c r="Z88" s="8"/>
      <c r="AA88" s="81">
        <f>AA91</f>
        <v>0</v>
      </c>
      <c r="AB88" s="18"/>
      <c r="AC88" s="10"/>
      <c r="AD88" s="10"/>
      <c r="AE88" s="8"/>
      <c r="AF88" s="81">
        <f>AF91</f>
        <v>0</v>
      </c>
      <c r="AG88" s="18"/>
      <c r="AH88" s="10"/>
      <c r="AI88" s="10"/>
      <c r="AJ88" s="8"/>
      <c r="AK88" s="81">
        <f>AK91</f>
        <v>0</v>
      </c>
      <c r="AL88" s="18"/>
      <c r="AM88" s="10"/>
      <c r="AN88" s="10"/>
      <c r="AO88" s="8"/>
      <c r="AP88" s="81">
        <f>AP91</f>
        <v>0</v>
      </c>
      <c r="AQ88" s="18"/>
      <c r="AR88" s="10"/>
      <c r="AS88" s="10"/>
      <c r="AT88" s="8"/>
      <c r="AU88" s="81">
        <f>AU91</f>
        <v>0</v>
      </c>
      <c r="AV88" s="18"/>
      <c r="AW88" s="10"/>
      <c r="AX88" s="10"/>
      <c r="AY88" s="8"/>
      <c r="AZ88" s="81">
        <f>AZ91</f>
        <v>0</v>
      </c>
      <c r="BA88" s="18"/>
      <c r="BB88" s="10"/>
      <c r="BC88" s="10"/>
      <c r="BD88" s="8"/>
      <c r="BE88" s="81">
        <f>BE91</f>
        <v>0</v>
      </c>
      <c r="BF88" s="18"/>
      <c r="BG88" s="10"/>
      <c r="BH88" s="10"/>
      <c r="BI88" s="8"/>
      <c r="BJ88" s="81">
        <f>BJ91</f>
        <v>0</v>
      </c>
      <c r="BK88" s="18"/>
      <c r="BL88" s="10"/>
      <c r="BM88" s="10"/>
      <c r="BN88" s="8"/>
      <c r="BO88" s="81">
        <f>BO91</f>
        <v>0</v>
      </c>
      <c r="BP88" s="18"/>
      <c r="BQ88" s="10"/>
      <c r="BR88" s="10"/>
      <c r="BS88" s="8"/>
      <c r="BT88" s="81">
        <f>BT91</f>
        <v>0</v>
      </c>
      <c r="BU88" s="18"/>
      <c r="BV88" s="10"/>
      <c r="BW88" s="10"/>
      <c r="BX88" s="8"/>
      <c r="BY88" s="81">
        <f>BY91</f>
        <v>0</v>
      </c>
    </row>
    <row r="89" spans="1:77" x14ac:dyDescent="0.25">
      <c r="B89" s="107" t="s">
        <v>56</v>
      </c>
      <c r="C89" s="108"/>
      <c r="D89" s="109"/>
      <c r="E89" s="109"/>
      <c r="F89" s="110"/>
      <c r="G89" s="98">
        <f>G75</f>
        <v>10040.04739336493</v>
      </c>
      <c r="H89" s="108"/>
      <c r="I89" s="109"/>
      <c r="J89" s="109"/>
      <c r="K89" s="110"/>
      <c r="L89" s="98">
        <f>L75</f>
        <v>0</v>
      </c>
      <c r="M89" s="108"/>
      <c r="N89" s="109"/>
      <c r="O89" s="109"/>
      <c r="P89" s="110"/>
      <c r="Q89" s="98">
        <f>Q75</f>
        <v>0</v>
      </c>
      <c r="R89" s="108"/>
      <c r="S89" s="109"/>
      <c r="T89" s="109"/>
      <c r="U89" s="110"/>
      <c r="V89" s="98">
        <f>V75</f>
        <v>0</v>
      </c>
      <c r="W89" s="108"/>
      <c r="X89" s="109"/>
      <c r="Y89" s="109"/>
      <c r="Z89" s="110"/>
      <c r="AA89" s="98">
        <f>AA75</f>
        <v>0</v>
      </c>
      <c r="AB89" s="108"/>
      <c r="AC89" s="109"/>
      <c r="AD89" s="109"/>
      <c r="AE89" s="110"/>
      <c r="AF89" s="98">
        <f>AF75</f>
        <v>0</v>
      </c>
      <c r="AG89" s="108"/>
      <c r="AH89" s="109"/>
      <c r="AI89" s="109"/>
      <c r="AJ89" s="110"/>
      <c r="AK89" s="98">
        <f>AK75</f>
        <v>0</v>
      </c>
      <c r="AL89" s="108"/>
      <c r="AM89" s="109"/>
      <c r="AN89" s="109"/>
      <c r="AO89" s="110"/>
      <c r="AP89" s="98">
        <f>AP75</f>
        <v>0</v>
      </c>
      <c r="AQ89" s="108"/>
      <c r="AR89" s="109"/>
      <c r="AS89" s="109"/>
      <c r="AT89" s="110"/>
      <c r="AU89" s="98">
        <f>AU75</f>
        <v>0</v>
      </c>
      <c r="AV89" s="108"/>
      <c r="AW89" s="109"/>
      <c r="AX89" s="109"/>
      <c r="AY89" s="110"/>
      <c r="AZ89" s="98">
        <f>AZ75</f>
        <v>0</v>
      </c>
      <c r="BA89" s="108"/>
      <c r="BB89" s="109"/>
      <c r="BC89" s="109"/>
      <c r="BD89" s="110"/>
      <c r="BE89" s="98">
        <f>BE75</f>
        <v>0</v>
      </c>
      <c r="BF89" s="108"/>
      <c r="BG89" s="109"/>
      <c r="BH89" s="109"/>
      <c r="BI89" s="110"/>
      <c r="BJ89" s="98">
        <f>BJ75</f>
        <v>0</v>
      </c>
      <c r="BK89" s="108"/>
      <c r="BL89" s="109"/>
      <c r="BM89" s="109"/>
      <c r="BN89" s="110"/>
      <c r="BO89" s="98">
        <f>BO75</f>
        <v>0</v>
      </c>
      <c r="BP89" s="108"/>
      <c r="BQ89" s="109"/>
      <c r="BR89" s="109"/>
      <c r="BS89" s="110"/>
      <c r="BT89" s="98">
        <f>BT75</f>
        <v>0</v>
      </c>
      <c r="BU89" s="108"/>
      <c r="BV89" s="109"/>
      <c r="BW89" s="109"/>
      <c r="BX89" s="110"/>
      <c r="BY89" s="98">
        <f>BY75</f>
        <v>0</v>
      </c>
    </row>
    <row r="90" spans="1:77" x14ac:dyDescent="0.25">
      <c r="B90" s="107" t="s">
        <v>57</v>
      </c>
      <c r="C90" s="108"/>
      <c r="D90" s="109"/>
      <c r="E90" s="109"/>
      <c r="F90" s="110"/>
      <c r="G90" s="111">
        <f>G76</f>
        <v>6309</v>
      </c>
      <c r="H90" s="108"/>
      <c r="I90" s="109"/>
      <c r="J90" s="109"/>
      <c r="K90" s="110"/>
      <c r="L90" s="111">
        <f>L76</f>
        <v>0</v>
      </c>
      <c r="M90" s="108"/>
      <c r="N90" s="109"/>
      <c r="O90" s="109"/>
      <c r="P90" s="110"/>
      <c r="Q90" s="111">
        <f>Q76</f>
        <v>0</v>
      </c>
      <c r="R90" s="108"/>
      <c r="S90" s="109"/>
      <c r="T90" s="109"/>
      <c r="U90" s="110"/>
      <c r="V90" s="111">
        <f>V76</f>
        <v>0</v>
      </c>
      <c r="W90" s="108"/>
      <c r="X90" s="109"/>
      <c r="Y90" s="109"/>
      <c r="Z90" s="110"/>
      <c r="AA90" s="111">
        <f>AA76</f>
        <v>0</v>
      </c>
      <c r="AB90" s="108"/>
      <c r="AC90" s="109"/>
      <c r="AD90" s="109"/>
      <c r="AE90" s="110"/>
      <c r="AF90" s="111">
        <f>AF76</f>
        <v>0</v>
      </c>
      <c r="AG90" s="108"/>
      <c r="AH90" s="109"/>
      <c r="AI90" s="109"/>
      <c r="AJ90" s="110"/>
      <c r="AK90" s="111">
        <f>AK76</f>
        <v>0</v>
      </c>
      <c r="AL90" s="108"/>
      <c r="AM90" s="109"/>
      <c r="AN90" s="109"/>
      <c r="AO90" s="110"/>
      <c r="AP90" s="111">
        <f>AP76</f>
        <v>0</v>
      </c>
      <c r="AQ90" s="108"/>
      <c r="AR90" s="109"/>
      <c r="AS90" s="109"/>
      <c r="AT90" s="110"/>
      <c r="AU90" s="111">
        <f>AU76</f>
        <v>0</v>
      </c>
      <c r="AV90" s="108"/>
      <c r="AW90" s="109"/>
      <c r="AX90" s="109"/>
      <c r="AY90" s="110"/>
      <c r="AZ90" s="111">
        <f>AZ76</f>
        <v>0</v>
      </c>
      <c r="BA90" s="108"/>
      <c r="BB90" s="109"/>
      <c r="BC90" s="109"/>
      <c r="BD90" s="110"/>
      <c r="BE90" s="111">
        <f>BE76</f>
        <v>0</v>
      </c>
      <c r="BF90" s="108"/>
      <c r="BG90" s="109"/>
      <c r="BH90" s="109"/>
      <c r="BI90" s="110"/>
      <c r="BJ90" s="111">
        <f>BJ76</f>
        <v>0</v>
      </c>
      <c r="BK90" s="108"/>
      <c r="BL90" s="109"/>
      <c r="BM90" s="109"/>
      <c r="BN90" s="110"/>
      <c r="BO90" s="111">
        <f>BO76</f>
        <v>0</v>
      </c>
      <c r="BP90" s="108"/>
      <c r="BQ90" s="109"/>
      <c r="BR90" s="109"/>
      <c r="BS90" s="110"/>
      <c r="BT90" s="111">
        <f>BT76</f>
        <v>0</v>
      </c>
      <c r="BU90" s="108"/>
      <c r="BV90" s="109"/>
      <c r="BW90" s="109"/>
      <c r="BX90" s="110"/>
      <c r="BY90" s="111">
        <f>BY76</f>
        <v>0</v>
      </c>
    </row>
    <row r="91" spans="1:77" x14ac:dyDescent="0.25">
      <c r="B91" s="107" t="s">
        <v>62</v>
      </c>
      <c r="C91" s="108"/>
      <c r="D91" s="109"/>
      <c r="E91" s="109"/>
      <c r="F91" s="110"/>
      <c r="G91" s="111">
        <f>G89-G90</f>
        <v>3731.04739336493</v>
      </c>
      <c r="H91" s="108"/>
      <c r="I91" s="109"/>
      <c r="J91" s="109"/>
      <c r="K91" s="110"/>
      <c r="L91" s="111">
        <f>L89-L90</f>
        <v>0</v>
      </c>
      <c r="M91" s="108"/>
      <c r="N91" s="109"/>
      <c r="O91" s="109"/>
      <c r="P91" s="110"/>
      <c r="Q91" s="111">
        <f>Q89-Q90</f>
        <v>0</v>
      </c>
      <c r="R91" s="108"/>
      <c r="S91" s="109"/>
      <c r="T91" s="109"/>
      <c r="U91" s="110"/>
      <c r="V91" s="111">
        <f>V89-V90</f>
        <v>0</v>
      </c>
      <c r="W91" s="108"/>
      <c r="X91" s="109"/>
      <c r="Y91" s="109"/>
      <c r="Z91" s="110"/>
      <c r="AA91" s="111">
        <f>AA89-AA90</f>
        <v>0</v>
      </c>
      <c r="AB91" s="108"/>
      <c r="AC91" s="109"/>
      <c r="AD91" s="109"/>
      <c r="AE91" s="110"/>
      <c r="AF91" s="111">
        <f>AF89-AF90</f>
        <v>0</v>
      </c>
      <c r="AG91" s="108"/>
      <c r="AH91" s="109"/>
      <c r="AI91" s="109"/>
      <c r="AJ91" s="110"/>
      <c r="AK91" s="111">
        <f>AK89-AK90</f>
        <v>0</v>
      </c>
      <c r="AL91" s="108"/>
      <c r="AM91" s="109"/>
      <c r="AN91" s="109"/>
      <c r="AO91" s="110"/>
      <c r="AP91" s="111">
        <f>AP89-AP90</f>
        <v>0</v>
      </c>
      <c r="AQ91" s="108"/>
      <c r="AR91" s="109"/>
      <c r="AS91" s="109"/>
      <c r="AT91" s="110"/>
      <c r="AU91" s="111">
        <f>AU89-AU90</f>
        <v>0</v>
      </c>
      <c r="AV91" s="108"/>
      <c r="AW91" s="109"/>
      <c r="AX91" s="109"/>
      <c r="AY91" s="110"/>
      <c r="AZ91" s="111">
        <f>AZ89-AZ90</f>
        <v>0</v>
      </c>
      <c r="BA91" s="108"/>
      <c r="BB91" s="109"/>
      <c r="BC91" s="109"/>
      <c r="BD91" s="110"/>
      <c r="BE91" s="111">
        <f>BE89-BE90</f>
        <v>0</v>
      </c>
      <c r="BF91" s="108"/>
      <c r="BG91" s="109"/>
      <c r="BH91" s="109"/>
      <c r="BI91" s="110"/>
      <c r="BJ91" s="111">
        <f>BJ89-BJ90</f>
        <v>0</v>
      </c>
      <c r="BK91" s="108"/>
      <c r="BL91" s="109"/>
      <c r="BM91" s="109"/>
      <c r="BN91" s="110"/>
      <c r="BO91" s="111">
        <f>BO89-BO90</f>
        <v>0</v>
      </c>
      <c r="BP91" s="108"/>
      <c r="BQ91" s="109"/>
      <c r="BR91" s="109"/>
      <c r="BS91" s="110"/>
      <c r="BT91" s="111">
        <f>BT89-BT90</f>
        <v>0</v>
      </c>
      <c r="BU91" s="108"/>
      <c r="BV91" s="109"/>
      <c r="BW91" s="109"/>
      <c r="BX91" s="110"/>
      <c r="BY91" s="111">
        <f>BY89-BY90</f>
        <v>0</v>
      </c>
    </row>
    <row r="92" spans="1:77" x14ac:dyDescent="0.25">
      <c r="B92" s="107" t="s">
        <v>63</v>
      </c>
      <c r="C92" s="108"/>
      <c r="D92" s="109"/>
      <c r="E92" s="109"/>
      <c r="F92" s="110"/>
      <c r="G92" s="112">
        <f>G91/G89</f>
        <v>0.3716165120725059</v>
      </c>
      <c r="H92" s="108"/>
      <c r="I92" s="109"/>
      <c r="J92" s="109"/>
      <c r="K92" s="110"/>
      <c r="L92" s="112" t="e">
        <f>L91/L89</f>
        <v>#DIV/0!</v>
      </c>
      <c r="M92" s="108"/>
      <c r="N92" s="109"/>
      <c r="O92" s="109"/>
      <c r="P92" s="110"/>
      <c r="Q92" s="112" t="e">
        <f>Q91/Q89</f>
        <v>#DIV/0!</v>
      </c>
      <c r="R92" s="108"/>
      <c r="S92" s="109"/>
      <c r="T92" s="109"/>
      <c r="U92" s="110"/>
      <c r="V92" s="112" t="e">
        <f>V91/V89</f>
        <v>#DIV/0!</v>
      </c>
      <c r="W92" s="108"/>
      <c r="X92" s="109"/>
      <c r="Y92" s="109"/>
      <c r="Z92" s="110"/>
      <c r="AA92" s="112" t="e">
        <f>AA91/AA89</f>
        <v>#DIV/0!</v>
      </c>
      <c r="AB92" s="108"/>
      <c r="AC92" s="109"/>
      <c r="AD92" s="109"/>
      <c r="AE92" s="110"/>
      <c r="AF92" s="112" t="e">
        <f>AF91/AF89</f>
        <v>#DIV/0!</v>
      </c>
      <c r="AG92" s="108"/>
      <c r="AH92" s="109"/>
      <c r="AI92" s="109"/>
      <c r="AJ92" s="110"/>
      <c r="AK92" s="112" t="e">
        <f>AK91/AK89</f>
        <v>#DIV/0!</v>
      </c>
      <c r="AL92" s="108"/>
      <c r="AM92" s="109"/>
      <c r="AN92" s="109"/>
      <c r="AO92" s="110"/>
      <c r="AP92" s="112" t="e">
        <f>AP91/AP89</f>
        <v>#DIV/0!</v>
      </c>
      <c r="AQ92" s="108"/>
      <c r="AR92" s="109"/>
      <c r="AS92" s="109"/>
      <c r="AT92" s="110"/>
      <c r="AU92" s="112" t="e">
        <f>AU91/AU89</f>
        <v>#DIV/0!</v>
      </c>
      <c r="AV92" s="108"/>
      <c r="AW92" s="109"/>
      <c r="AX92" s="109"/>
      <c r="AY92" s="110"/>
      <c r="AZ92" s="112" t="e">
        <f>AZ91/AZ89</f>
        <v>#DIV/0!</v>
      </c>
      <c r="BA92" s="108"/>
      <c r="BB92" s="109"/>
      <c r="BC92" s="109"/>
      <c r="BD92" s="110"/>
      <c r="BE92" s="112" t="e">
        <f>BE91/BE89</f>
        <v>#DIV/0!</v>
      </c>
      <c r="BF92" s="108"/>
      <c r="BG92" s="109"/>
      <c r="BH92" s="109"/>
      <c r="BI92" s="110"/>
      <c r="BJ92" s="112" t="e">
        <f>BJ91/BJ89</f>
        <v>#DIV/0!</v>
      </c>
      <c r="BK92" s="108"/>
      <c r="BL92" s="109"/>
      <c r="BM92" s="109"/>
      <c r="BN92" s="110"/>
      <c r="BO92" s="112" t="e">
        <f>BO91/BO89</f>
        <v>#DIV/0!</v>
      </c>
      <c r="BP92" s="108"/>
      <c r="BQ92" s="109"/>
      <c r="BR92" s="109"/>
      <c r="BS92" s="110"/>
      <c r="BT92" s="112" t="e">
        <f>BT91/BT89</f>
        <v>#DIV/0!</v>
      </c>
      <c r="BU92" s="108"/>
      <c r="BV92" s="109"/>
      <c r="BW92" s="109"/>
      <c r="BX92" s="110"/>
      <c r="BY92" s="112" t="e">
        <f>BY91/BY89</f>
        <v>#DIV/0!</v>
      </c>
    </row>
    <row r="93" spans="1:77" x14ac:dyDescent="0.25">
      <c r="C93" s="21"/>
      <c r="G93" s="23"/>
      <c r="H93" s="21"/>
      <c r="K93" s="8"/>
      <c r="L93" s="23"/>
      <c r="M93" s="21"/>
      <c r="P93" s="8"/>
      <c r="Q93" s="23"/>
      <c r="R93" s="21"/>
      <c r="U93" s="8"/>
      <c r="V93" s="23"/>
      <c r="W93" s="21"/>
      <c r="Z93" s="8"/>
      <c r="AA93" s="23"/>
      <c r="AB93" s="21"/>
      <c r="AE93" s="8"/>
      <c r="AF93" s="23"/>
      <c r="AG93" s="21"/>
      <c r="AJ93" s="8"/>
      <c r="AK93" s="23"/>
      <c r="AL93" s="21"/>
      <c r="AO93" s="8"/>
      <c r="AP93" s="23"/>
      <c r="AQ93" s="21"/>
      <c r="AT93" s="8"/>
      <c r="AU93" s="23"/>
      <c r="AV93" s="21"/>
      <c r="AY93" s="8"/>
      <c r="AZ93" s="23"/>
      <c r="BA93" s="21"/>
      <c r="BD93" s="8"/>
      <c r="BE93" s="23"/>
      <c r="BF93" s="21"/>
      <c r="BI93" s="8"/>
      <c r="BJ93" s="23"/>
      <c r="BK93" s="21"/>
      <c r="BN93" s="8"/>
      <c r="BO93" s="23"/>
      <c r="BP93" s="21"/>
      <c r="BS93" s="8"/>
      <c r="BT93" s="23"/>
      <c r="BU93" s="21"/>
      <c r="BX93" s="8"/>
      <c r="BY93" s="23"/>
    </row>
    <row r="94" spans="1:77" ht="15" customHeight="1" x14ac:dyDescent="0.25">
      <c r="A94" s="2" t="s">
        <v>64</v>
      </c>
      <c r="B94" s="2"/>
      <c r="C94" s="18"/>
      <c r="D94" s="10"/>
      <c r="E94" s="10"/>
      <c r="G94" s="23"/>
      <c r="H94" s="18"/>
      <c r="I94" s="10"/>
      <c r="J94" s="10"/>
      <c r="K94" s="8"/>
      <c r="L94" s="23"/>
      <c r="M94" s="18"/>
      <c r="N94" s="10"/>
      <c r="O94" s="10"/>
      <c r="P94" s="8"/>
      <c r="Q94" s="23"/>
      <c r="R94" s="18"/>
      <c r="S94" s="10"/>
      <c r="T94" s="10"/>
      <c r="U94" s="8"/>
      <c r="V94" s="23"/>
      <c r="W94" s="18"/>
      <c r="X94" s="10"/>
      <c r="Y94" s="10"/>
      <c r="Z94" s="8"/>
      <c r="AA94" s="23"/>
      <c r="AB94" s="18"/>
      <c r="AC94" s="10"/>
      <c r="AD94" s="10"/>
      <c r="AE94" s="8"/>
      <c r="AF94" s="23"/>
      <c r="AG94" s="18"/>
      <c r="AH94" s="10"/>
      <c r="AI94" s="10"/>
      <c r="AJ94" s="8"/>
      <c r="AK94" s="23"/>
      <c r="AL94" s="18"/>
      <c r="AM94" s="10"/>
      <c r="AN94" s="10"/>
      <c r="AO94" s="8"/>
      <c r="AP94" s="23"/>
      <c r="AQ94" s="18"/>
      <c r="AR94" s="10"/>
      <c r="AS94" s="10"/>
      <c r="AT94" s="8"/>
      <c r="AU94" s="23"/>
      <c r="AV94" s="18"/>
      <c r="AW94" s="10"/>
      <c r="AX94" s="10"/>
      <c r="AY94" s="8"/>
      <c r="AZ94" s="23"/>
      <c r="BA94" s="18"/>
      <c r="BB94" s="10"/>
      <c r="BC94" s="10"/>
      <c r="BD94" s="8"/>
      <c r="BE94" s="23"/>
      <c r="BF94" s="18"/>
      <c r="BG94" s="10"/>
      <c r="BH94" s="10"/>
      <c r="BI94" s="8"/>
      <c r="BJ94" s="23"/>
      <c r="BK94" s="18"/>
      <c r="BL94" s="10"/>
      <c r="BM94" s="10"/>
      <c r="BN94" s="8"/>
      <c r="BO94" s="23"/>
      <c r="BP94" s="18"/>
      <c r="BQ94" s="10"/>
      <c r="BR94" s="10"/>
      <c r="BS94" s="8"/>
      <c r="BT94" s="23"/>
      <c r="BU94" s="18"/>
      <c r="BV94" s="10"/>
      <c r="BW94" s="10"/>
      <c r="BX94" s="8"/>
      <c r="BY94" s="23"/>
    </row>
    <row r="95" spans="1:77" x14ac:dyDescent="0.25">
      <c r="A95" s="33" t="s">
        <v>65</v>
      </c>
      <c r="B95" s="25" t="s">
        <v>66</v>
      </c>
      <c r="C95" s="26"/>
      <c r="D95" s="27"/>
      <c r="E95" s="27"/>
      <c r="F95" s="28"/>
      <c r="G95" s="103">
        <f>((G33+G39+G70)-G67)/G11</f>
        <v>4.4989999999999997</v>
      </c>
      <c r="H95" s="26"/>
      <c r="I95" s="27"/>
      <c r="J95" s="27"/>
      <c r="K95" s="28"/>
      <c r="L95" s="103" t="e">
        <f>((L33+L39+L70)-L67)/L11</f>
        <v>#DIV/0!</v>
      </c>
      <c r="M95" s="26"/>
      <c r="N95" s="27"/>
      <c r="O95" s="27"/>
      <c r="P95" s="28"/>
      <c r="Q95" s="103" t="e">
        <f>((Q33+Q39+Q70)-Q67)/Q11</f>
        <v>#DIV/0!</v>
      </c>
      <c r="R95" s="26"/>
      <c r="S95" s="27"/>
      <c r="T95" s="27"/>
      <c r="U95" s="28"/>
      <c r="V95" s="103" t="e">
        <f>((V33+V39+V70)-V67)/V11</f>
        <v>#DIV/0!</v>
      </c>
      <c r="W95" s="26"/>
      <c r="X95" s="27"/>
      <c r="Y95" s="27"/>
      <c r="Z95" s="28"/>
      <c r="AA95" s="103" t="e">
        <f>((AA33+AA39+AA70)-AA67)/AA11</f>
        <v>#DIV/0!</v>
      </c>
      <c r="AB95" s="26"/>
      <c r="AC95" s="27"/>
      <c r="AD95" s="27"/>
      <c r="AE95" s="28"/>
      <c r="AF95" s="103" t="e">
        <f>((AF33+AF39+AF70)-AF67)/AF11</f>
        <v>#DIV/0!</v>
      </c>
      <c r="AG95" s="26"/>
      <c r="AH95" s="27"/>
      <c r="AI95" s="27"/>
      <c r="AJ95" s="28"/>
      <c r="AK95" s="103" t="e">
        <f>((AK33+AK39+AK70)-AK67)/AK11</f>
        <v>#DIV/0!</v>
      </c>
      <c r="AL95" s="26"/>
      <c r="AM95" s="27"/>
      <c r="AN95" s="27"/>
      <c r="AO95" s="28"/>
      <c r="AP95" s="103" t="e">
        <f>((AP33+AP39+AP70)-AP67)/AP11</f>
        <v>#DIV/0!</v>
      </c>
      <c r="AQ95" s="26"/>
      <c r="AR95" s="27"/>
      <c r="AS95" s="27"/>
      <c r="AT95" s="28"/>
      <c r="AU95" s="103" t="e">
        <f>((AU33+AU39+AU70)-AU67)/AU11</f>
        <v>#DIV/0!</v>
      </c>
      <c r="AV95" s="26"/>
      <c r="AW95" s="27"/>
      <c r="AX95" s="27"/>
      <c r="AY95" s="28"/>
      <c r="AZ95" s="103" t="e">
        <f>((AZ33+AZ39+AZ70)-AZ67)/AZ11</f>
        <v>#DIV/0!</v>
      </c>
      <c r="BA95" s="26"/>
      <c r="BB95" s="27"/>
      <c r="BC95" s="27"/>
      <c r="BD95" s="28"/>
      <c r="BE95" s="103" t="e">
        <f>((BE33+BE39+BE70)-BE67)/BE11</f>
        <v>#DIV/0!</v>
      </c>
      <c r="BF95" s="26"/>
      <c r="BG95" s="27"/>
      <c r="BH95" s="27"/>
      <c r="BI95" s="28"/>
      <c r="BJ95" s="103" t="e">
        <f>((BJ33+BJ39+BJ70)-BJ67)/BJ11</f>
        <v>#DIV/0!</v>
      </c>
      <c r="BK95" s="26"/>
      <c r="BL95" s="27"/>
      <c r="BM95" s="27"/>
      <c r="BN95" s="28"/>
      <c r="BO95" s="103" t="e">
        <f>((BO33+BO39+BO70)-BO67)/BO11</f>
        <v>#DIV/0!</v>
      </c>
      <c r="BP95" s="26"/>
      <c r="BQ95" s="27"/>
      <c r="BR95" s="27"/>
      <c r="BS95" s="28"/>
      <c r="BT95" s="103" t="e">
        <f>((BT33+BT39+BT70)-BT67)/BT11</f>
        <v>#DIV/0!</v>
      </c>
      <c r="BU95" s="26"/>
      <c r="BV95" s="27"/>
      <c r="BW95" s="27"/>
      <c r="BX95" s="28"/>
      <c r="BY95" s="103" t="e">
        <f>((BY33+BY39+BY70)-BY67)/BY11</f>
        <v>#DIV/0!</v>
      </c>
    </row>
    <row r="96" spans="1:77" x14ac:dyDescent="0.25">
      <c r="A96" s="10"/>
      <c r="B96" s="24"/>
      <c r="C96" s="21"/>
      <c r="G96" s="113"/>
      <c r="H96" s="21"/>
      <c r="K96" s="8"/>
      <c r="L96" s="113"/>
      <c r="M96" s="21"/>
      <c r="P96" s="8"/>
      <c r="Q96" s="113"/>
      <c r="R96" s="21"/>
      <c r="U96" s="8"/>
      <c r="V96" s="113"/>
      <c r="W96" s="21"/>
      <c r="Z96" s="8"/>
      <c r="AA96" s="113"/>
      <c r="AB96" s="21"/>
      <c r="AE96" s="8"/>
      <c r="AF96" s="113"/>
      <c r="AG96" s="21"/>
      <c r="AJ96" s="8"/>
      <c r="AK96" s="113"/>
      <c r="AL96" s="21"/>
      <c r="AO96" s="8"/>
      <c r="AP96" s="113"/>
      <c r="AQ96" s="21"/>
      <c r="AT96" s="8"/>
      <c r="AU96" s="113"/>
      <c r="AV96" s="21"/>
      <c r="AY96" s="8"/>
      <c r="AZ96" s="113"/>
      <c r="BA96" s="21"/>
      <c r="BD96" s="8"/>
      <c r="BE96" s="113"/>
      <c r="BF96" s="21"/>
      <c r="BI96" s="8"/>
      <c r="BJ96" s="113"/>
      <c r="BK96" s="21"/>
      <c r="BN96" s="8"/>
      <c r="BO96" s="113"/>
      <c r="BP96" s="21"/>
      <c r="BS96" s="8"/>
      <c r="BT96" s="113"/>
      <c r="BU96" s="21"/>
      <c r="BX96" s="8"/>
      <c r="BY96" s="113"/>
    </row>
    <row r="97" spans="1:77" ht="61.5" customHeight="1" x14ac:dyDescent="0.25">
      <c r="A97" s="33" t="s">
        <v>67</v>
      </c>
      <c r="B97" s="114" t="s">
        <v>68</v>
      </c>
      <c r="C97" s="115"/>
      <c r="D97" s="116"/>
      <c r="E97" s="116"/>
      <c r="F97" s="117"/>
      <c r="G97" s="118">
        <f>(G33+G39+G70+G25+G27+G29-G18)/(G16*(1-F50))</f>
        <v>601.62051282051277</v>
      </c>
      <c r="H97" s="115"/>
      <c r="I97" s="116"/>
      <c r="J97" s="116"/>
      <c r="K97" s="117"/>
      <c r="L97" s="118" t="e">
        <f>(L33+L39+L70+L25+L27+L29-L18)/(L16*(1-K50))</f>
        <v>#DIV/0!</v>
      </c>
      <c r="M97" s="115"/>
      <c r="N97" s="116"/>
      <c r="O97" s="116"/>
      <c r="P97" s="117"/>
      <c r="Q97" s="118" t="e">
        <f>(Q33+Q39+Q70+Q25+Q27+Q29-Q18)/(Q16*(1-P50))</f>
        <v>#DIV/0!</v>
      </c>
      <c r="R97" s="115"/>
      <c r="S97" s="116"/>
      <c r="T97" s="116"/>
      <c r="U97" s="117"/>
      <c r="V97" s="118" t="e">
        <f>(V33+V39+V70+V25+V27+V29-V18)/(V16*(1-U50))</f>
        <v>#DIV/0!</v>
      </c>
      <c r="W97" s="115"/>
      <c r="X97" s="116"/>
      <c r="Y97" s="116"/>
      <c r="Z97" s="117"/>
      <c r="AA97" s="118" t="e">
        <f>(AA33+AA39+AA70+AA25+AA27+AA29-AA18)/(AA16*(1-Z50))</f>
        <v>#DIV/0!</v>
      </c>
      <c r="AB97" s="115"/>
      <c r="AC97" s="116"/>
      <c r="AD97" s="116"/>
      <c r="AE97" s="117"/>
      <c r="AF97" s="118" t="e">
        <f>(AF33+AF39+AF70+AF25+AF27+AF29-AF18)/(AF16*(1-AE50))</f>
        <v>#DIV/0!</v>
      </c>
      <c r="AG97" s="115"/>
      <c r="AH97" s="116"/>
      <c r="AI97" s="116"/>
      <c r="AJ97" s="117"/>
      <c r="AK97" s="118" t="e">
        <f>(AK33+AK39+AK70+AK25+AK27+AK29-AK18)/(AK16*(1-AJ50))</f>
        <v>#DIV/0!</v>
      </c>
      <c r="AL97" s="115"/>
      <c r="AM97" s="116"/>
      <c r="AN97" s="116"/>
      <c r="AO97" s="117"/>
      <c r="AP97" s="118" t="e">
        <f>(AP33+AP39+AP70+AP25+AP27+AP29-AP18)/(AP16*(1-AO50))</f>
        <v>#DIV/0!</v>
      </c>
      <c r="AQ97" s="115"/>
      <c r="AR97" s="116"/>
      <c r="AS97" s="116"/>
      <c r="AT97" s="117"/>
      <c r="AU97" s="118" t="e">
        <f>(AU33+AU39+AU70+AU25+AU27+AU29-AU18)/(AU16*(1-AT50))</f>
        <v>#DIV/0!</v>
      </c>
      <c r="AV97" s="115"/>
      <c r="AW97" s="116"/>
      <c r="AX97" s="116"/>
      <c r="AY97" s="117"/>
      <c r="AZ97" s="118" t="e">
        <f>(AZ33+AZ39+AZ70+AZ25+AZ27+AZ29-AZ18)/(AZ16*(1-AY50))</f>
        <v>#DIV/0!</v>
      </c>
      <c r="BA97" s="115"/>
      <c r="BB97" s="116"/>
      <c r="BC97" s="116"/>
      <c r="BD97" s="117"/>
      <c r="BE97" s="118" t="e">
        <f>(BE33+BE39+BE70+BE25+BE27+BE29-BE18)/(BE16*(1-BD50))</f>
        <v>#DIV/0!</v>
      </c>
      <c r="BF97" s="115"/>
      <c r="BG97" s="116"/>
      <c r="BH97" s="116"/>
      <c r="BI97" s="117"/>
      <c r="BJ97" s="118" t="e">
        <f>(BJ33+BJ39+BJ70+BJ25+BJ27+BJ29-BJ18)/(BJ16*(1-BI50))</f>
        <v>#DIV/0!</v>
      </c>
      <c r="BK97" s="115"/>
      <c r="BL97" s="116"/>
      <c r="BM97" s="116"/>
      <c r="BN97" s="117"/>
      <c r="BO97" s="118" t="e">
        <f>(BO33+BO39+BO70+BO25+BO27+BO29-BO18)/(BO16*(1-BN50))</f>
        <v>#DIV/0!</v>
      </c>
      <c r="BP97" s="115"/>
      <c r="BQ97" s="116"/>
      <c r="BR97" s="116"/>
      <c r="BS97" s="117"/>
      <c r="BT97" s="118" t="e">
        <f>(BT33+BT39+BT70+BT25+BT27+BT29-BT18)/(BT16*(1-BS50))</f>
        <v>#DIV/0!</v>
      </c>
      <c r="BU97" s="115"/>
      <c r="BV97" s="116"/>
      <c r="BW97" s="116"/>
      <c r="BX97" s="117"/>
      <c r="BY97" s="118" t="e">
        <f>(BY33+BY39+BY70+BY25+BY27+BY29-BY18)/(BY16*(1-BX50))</f>
        <v>#DIV/0!</v>
      </c>
    </row>
    <row r="98" spans="1:77" ht="120" x14ac:dyDescent="0.25">
      <c r="A98" s="33" t="s">
        <v>69</v>
      </c>
      <c r="B98" s="119" t="s">
        <v>70</v>
      </c>
      <c r="C98" s="120"/>
      <c r="D98" s="121"/>
      <c r="E98" s="121"/>
      <c r="F98" s="122"/>
      <c r="G98" s="123">
        <f>G97/G11</f>
        <v>0.60162051282051277</v>
      </c>
      <c r="H98" s="120"/>
      <c r="I98" s="121"/>
      <c r="J98" s="121"/>
      <c r="K98" s="122"/>
      <c r="L98" s="123" t="e">
        <f>L97/L11</f>
        <v>#DIV/0!</v>
      </c>
      <c r="M98" s="120"/>
      <c r="N98" s="121"/>
      <c r="O98" s="121"/>
      <c r="P98" s="122"/>
      <c r="Q98" s="123" t="e">
        <f>Q97/Q11</f>
        <v>#DIV/0!</v>
      </c>
      <c r="R98" s="120"/>
      <c r="S98" s="121"/>
      <c r="T98" s="121"/>
      <c r="U98" s="122"/>
      <c r="V98" s="123" t="e">
        <f>V97/V11</f>
        <v>#DIV/0!</v>
      </c>
      <c r="W98" s="120"/>
      <c r="X98" s="121"/>
      <c r="Y98" s="121"/>
      <c r="Z98" s="122"/>
      <c r="AA98" s="123" t="e">
        <f>AA97/AA11</f>
        <v>#DIV/0!</v>
      </c>
      <c r="AB98" s="120"/>
      <c r="AC98" s="121"/>
      <c r="AD98" s="121"/>
      <c r="AE98" s="122"/>
      <c r="AF98" s="123" t="e">
        <f>AF97/AF11</f>
        <v>#DIV/0!</v>
      </c>
      <c r="AG98" s="120"/>
      <c r="AH98" s="121"/>
      <c r="AI98" s="121"/>
      <c r="AJ98" s="122"/>
      <c r="AK98" s="123" t="e">
        <f>AK97/AK11</f>
        <v>#DIV/0!</v>
      </c>
      <c r="AL98" s="120"/>
      <c r="AM98" s="121"/>
      <c r="AN98" s="121"/>
      <c r="AO98" s="122"/>
      <c r="AP98" s="123" t="e">
        <f>AP97/AP11</f>
        <v>#DIV/0!</v>
      </c>
      <c r="AQ98" s="120"/>
      <c r="AR98" s="121"/>
      <c r="AS98" s="121"/>
      <c r="AT98" s="122"/>
      <c r="AU98" s="123" t="e">
        <f>AU97/AU11</f>
        <v>#DIV/0!</v>
      </c>
      <c r="AV98" s="120"/>
      <c r="AW98" s="121"/>
      <c r="AX98" s="121"/>
      <c r="AY98" s="122"/>
      <c r="AZ98" s="123" t="e">
        <f>AZ97/AZ11</f>
        <v>#DIV/0!</v>
      </c>
      <c r="BA98" s="120"/>
      <c r="BB98" s="121"/>
      <c r="BC98" s="121"/>
      <c r="BD98" s="122"/>
      <c r="BE98" s="123" t="e">
        <f>BE97/BE11</f>
        <v>#DIV/0!</v>
      </c>
      <c r="BF98" s="120"/>
      <c r="BG98" s="121"/>
      <c r="BH98" s="121"/>
      <c r="BI98" s="122"/>
      <c r="BJ98" s="123" t="e">
        <f>BJ97/BJ11</f>
        <v>#DIV/0!</v>
      </c>
      <c r="BK98" s="120"/>
      <c r="BL98" s="121"/>
      <c r="BM98" s="121"/>
      <c r="BN98" s="122"/>
      <c r="BO98" s="123" t="e">
        <f>BO97/BO11</f>
        <v>#DIV/0!</v>
      </c>
      <c r="BP98" s="120"/>
      <c r="BQ98" s="121"/>
      <c r="BR98" s="121"/>
      <c r="BS98" s="122"/>
      <c r="BT98" s="123" t="e">
        <f>BT97/BT11</f>
        <v>#DIV/0!</v>
      </c>
      <c r="BU98" s="120"/>
      <c r="BV98" s="121"/>
      <c r="BW98" s="121"/>
      <c r="BX98" s="122"/>
      <c r="BY98" s="123" t="e">
        <f>BY97/BY11</f>
        <v>#DIV/0!</v>
      </c>
    </row>
    <row r="99" spans="1:77" ht="30" customHeight="1" x14ac:dyDescent="0.25">
      <c r="A99" s="124"/>
      <c r="B99" s="114" t="s">
        <v>71</v>
      </c>
      <c r="C99" s="115"/>
      <c r="D99" s="116"/>
      <c r="E99" s="116"/>
      <c r="F99" s="117"/>
      <c r="G99" s="118">
        <f>(G33+G39+G25+G27+G29+G70-G18)/(G16*(1-F55))</f>
        <v>977.63333333333333</v>
      </c>
      <c r="H99" s="115"/>
      <c r="I99" s="116"/>
      <c r="J99" s="116"/>
      <c r="K99" s="117"/>
      <c r="L99" s="118" t="e">
        <f>(L33+L39+L25+L27+L29+L70-L18)/(L16*(1-K55))</f>
        <v>#DIV/0!</v>
      </c>
      <c r="M99" s="115"/>
      <c r="N99" s="116"/>
      <c r="O99" s="116"/>
      <c r="P99" s="117"/>
      <c r="Q99" s="118" t="e">
        <f>(Q33+Q39+Q25+Q27+Q29+Q70-Q18)/(Q16*(1-P55))</f>
        <v>#DIV/0!</v>
      </c>
      <c r="R99" s="115"/>
      <c r="S99" s="116"/>
      <c r="T99" s="116"/>
      <c r="U99" s="117"/>
      <c r="V99" s="118" t="e">
        <f>(V33+V39+V25+V27+V29+V70-V18)/(V16*(1-U55))</f>
        <v>#DIV/0!</v>
      </c>
      <c r="W99" s="115"/>
      <c r="X99" s="116"/>
      <c r="Y99" s="116"/>
      <c r="Z99" s="117"/>
      <c r="AA99" s="118" t="e">
        <f>(AA33+AA39+AA25+AA27+AA29+AA70-AA18)/(AA16*(1-Z55))</f>
        <v>#DIV/0!</v>
      </c>
      <c r="AB99" s="115"/>
      <c r="AC99" s="116"/>
      <c r="AD99" s="116"/>
      <c r="AE99" s="117"/>
      <c r="AF99" s="118" t="e">
        <f>(AF33+AF39+AF25+AF27+AF29+AF70-AF18)/(AF16*(1-AE55))</f>
        <v>#DIV/0!</v>
      </c>
      <c r="AG99" s="115"/>
      <c r="AH99" s="116"/>
      <c r="AI99" s="116"/>
      <c r="AJ99" s="117"/>
      <c r="AK99" s="118" t="e">
        <f>(AK33+AK39+AK25+AK27+AK29+AK70-AK18)/(AK16*(1-AJ55))</f>
        <v>#DIV/0!</v>
      </c>
      <c r="AL99" s="115"/>
      <c r="AM99" s="116"/>
      <c r="AN99" s="116"/>
      <c r="AO99" s="117"/>
      <c r="AP99" s="118" t="e">
        <f>(AP33+AP39+AP25+AP27+AP29+AP70-AP18)/(AP16*(1-AO55))</f>
        <v>#DIV/0!</v>
      </c>
      <c r="AQ99" s="115"/>
      <c r="AR99" s="116"/>
      <c r="AS99" s="116"/>
      <c r="AT99" s="117"/>
      <c r="AU99" s="118" t="e">
        <f>(AU33+AU39+AU25+AU27+AU29+AU70-AU18)/(AU16*(1-AT55))</f>
        <v>#DIV/0!</v>
      </c>
      <c r="AV99" s="115"/>
      <c r="AW99" s="116"/>
      <c r="AX99" s="116"/>
      <c r="AY99" s="117"/>
      <c r="AZ99" s="118" t="e">
        <f>(AZ33+AZ39+AZ25+AZ27+AZ29+AZ70-AZ18)/(AZ16*(1-AY55))</f>
        <v>#DIV/0!</v>
      </c>
      <c r="BA99" s="115"/>
      <c r="BB99" s="116"/>
      <c r="BC99" s="116"/>
      <c r="BD99" s="117"/>
      <c r="BE99" s="118" t="e">
        <f>(BE33+BE39+BE25+BE27+BE29+BE70-BE18)/(BE16*(1-BD55))</f>
        <v>#DIV/0!</v>
      </c>
      <c r="BF99" s="115"/>
      <c r="BG99" s="116"/>
      <c r="BH99" s="116"/>
      <c r="BI99" s="117"/>
      <c r="BJ99" s="118" t="e">
        <f>(BJ33+BJ39+BJ25+BJ27+BJ29+BJ70-BJ18)/(BJ16*(1-BI55))</f>
        <v>#DIV/0!</v>
      </c>
      <c r="BK99" s="115"/>
      <c r="BL99" s="116"/>
      <c r="BM99" s="116"/>
      <c r="BN99" s="117"/>
      <c r="BO99" s="118" t="e">
        <f>(BO33+BO39+BO25+BO27+BO29+BO70-BO18)/(BO16*(1-BN55))</f>
        <v>#DIV/0!</v>
      </c>
      <c r="BP99" s="115"/>
      <c r="BQ99" s="116"/>
      <c r="BR99" s="116"/>
      <c r="BS99" s="117"/>
      <c r="BT99" s="118" t="e">
        <f>(BT33+BT39+BT25+BT27+BT29+BT70-BT18)/(BT16*(1-BS55))</f>
        <v>#DIV/0!</v>
      </c>
      <c r="BU99" s="115"/>
      <c r="BV99" s="116"/>
      <c r="BW99" s="116"/>
      <c r="BX99" s="117"/>
      <c r="BY99" s="118" t="e">
        <f>(BY33+BY39+BY25+BY27+BY29+BY70-BY18)/(BY16*(1-BX55))</f>
        <v>#DIV/0!</v>
      </c>
    </row>
    <row r="100" spans="1:77" ht="26.25" customHeight="1" x14ac:dyDescent="0.25">
      <c r="B100" s="119" t="s">
        <v>72</v>
      </c>
      <c r="C100" s="120"/>
      <c r="D100" s="121"/>
      <c r="E100" s="121"/>
      <c r="F100" s="122"/>
      <c r="G100" s="123">
        <f>G99/G11</f>
        <v>0.97763333333333335</v>
      </c>
      <c r="H100" s="120"/>
      <c r="I100" s="121"/>
      <c r="J100" s="121"/>
      <c r="K100" s="122"/>
      <c r="L100" s="123" t="e">
        <f>L99/L11</f>
        <v>#DIV/0!</v>
      </c>
      <c r="M100" s="120"/>
      <c r="N100" s="121"/>
      <c r="O100" s="121"/>
      <c r="P100" s="122"/>
      <c r="Q100" s="123" t="e">
        <f>Q99/Q11</f>
        <v>#DIV/0!</v>
      </c>
      <c r="R100" s="120"/>
      <c r="S100" s="121"/>
      <c r="T100" s="121"/>
      <c r="U100" s="122"/>
      <c r="V100" s="123" t="e">
        <f>V99/V11</f>
        <v>#DIV/0!</v>
      </c>
      <c r="W100" s="120"/>
      <c r="X100" s="121"/>
      <c r="Y100" s="121"/>
      <c r="Z100" s="122"/>
      <c r="AA100" s="123" t="e">
        <f>AA99/AA11</f>
        <v>#DIV/0!</v>
      </c>
      <c r="AB100" s="120"/>
      <c r="AC100" s="121"/>
      <c r="AD100" s="121"/>
      <c r="AE100" s="122"/>
      <c r="AF100" s="123" t="e">
        <f>AF99/AF11</f>
        <v>#DIV/0!</v>
      </c>
      <c r="AG100" s="120"/>
      <c r="AH100" s="121"/>
      <c r="AI100" s="121"/>
      <c r="AJ100" s="122"/>
      <c r="AK100" s="123" t="e">
        <f>AK99/AK11</f>
        <v>#DIV/0!</v>
      </c>
      <c r="AL100" s="120"/>
      <c r="AM100" s="121"/>
      <c r="AN100" s="121"/>
      <c r="AO100" s="122"/>
      <c r="AP100" s="123" t="e">
        <f>AP99/AP11</f>
        <v>#DIV/0!</v>
      </c>
      <c r="AQ100" s="120"/>
      <c r="AR100" s="121"/>
      <c r="AS100" s="121"/>
      <c r="AT100" s="122"/>
      <c r="AU100" s="123" t="e">
        <f>AU99/AU11</f>
        <v>#DIV/0!</v>
      </c>
      <c r="AV100" s="120"/>
      <c r="AW100" s="121"/>
      <c r="AX100" s="121"/>
      <c r="AY100" s="122"/>
      <c r="AZ100" s="123" t="e">
        <f>AZ99/AZ11</f>
        <v>#DIV/0!</v>
      </c>
      <c r="BA100" s="120"/>
      <c r="BB100" s="121"/>
      <c r="BC100" s="121"/>
      <c r="BD100" s="122"/>
      <c r="BE100" s="123" t="e">
        <f>BE99/BE11</f>
        <v>#DIV/0!</v>
      </c>
      <c r="BF100" s="120"/>
      <c r="BG100" s="121"/>
      <c r="BH100" s="121"/>
      <c r="BI100" s="122"/>
      <c r="BJ100" s="123" t="e">
        <f>BJ99/BJ11</f>
        <v>#DIV/0!</v>
      </c>
      <c r="BK100" s="120"/>
      <c r="BL100" s="121"/>
      <c r="BM100" s="121"/>
      <c r="BN100" s="122"/>
      <c r="BO100" s="123" t="e">
        <f>BO99/BO11</f>
        <v>#DIV/0!</v>
      </c>
      <c r="BP100" s="120"/>
      <c r="BQ100" s="121"/>
      <c r="BR100" s="121"/>
      <c r="BS100" s="122"/>
      <c r="BT100" s="123" t="e">
        <f>BT99/BT11</f>
        <v>#DIV/0!</v>
      </c>
      <c r="BU100" s="120"/>
      <c r="BV100" s="121"/>
      <c r="BW100" s="121"/>
      <c r="BX100" s="122"/>
      <c r="BY100" s="123" t="e">
        <f>BY99/BY11</f>
        <v>#DIV/0!</v>
      </c>
    </row>
    <row r="101" spans="1:77" ht="28.5" customHeight="1" x14ac:dyDescent="0.25">
      <c r="B101" s="114" t="s">
        <v>73</v>
      </c>
      <c r="C101" s="115"/>
      <c r="D101" s="116"/>
      <c r="E101" s="116"/>
      <c r="F101" s="117"/>
      <c r="G101" s="118">
        <f>(G33+G39+G25+G27+G29+G70-G18)/G16</f>
        <v>391.05333333333334</v>
      </c>
      <c r="H101" s="115"/>
      <c r="I101" s="116"/>
      <c r="J101" s="116"/>
      <c r="K101" s="117"/>
      <c r="L101" s="118" t="e">
        <f>(L33+L39+L25+L27+L29+L70-L18)/L16</f>
        <v>#DIV/0!</v>
      </c>
      <c r="M101" s="115"/>
      <c r="N101" s="116"/>
      <c r="O101" s="116"/>
      <c r="P101" s="117"/>
      <c r="Q101" s="118" t="e">
        <f>(Q33+Q39+Q25+Q27+Q29+Q70-Q18)/Q16</f>
        <v>#DIV/0!</v>
      </c>
      <c r="R101" s="115"/>
      <c r="S101" s="116"/>
      <c r="T101" s="116"/>
      <c r="U101" s="117"/>
      <c r="V101" s="118" t="e">
        <f>(V33+V39+V25+V27+V29+V70-V18)/V16</f>
        <v>#DIV/0!</v>
      </c>
      <c r="W101" s="115"/>
      <c r="X101" s="116"/>
      <c r="Y101" s="116"/>
      <c r="Z101" s="117"/>
      <c r="AA101" s="118" t="e">
        <f>(AA33+AA39+AA25+AA27+AA29+AA70-AA18)/AA16</f>
        <v>#DIV/0!</v>
      </c>
      <c r="AB101" s="115"/>
      <c r="AC101" s="116"/>
      <c r="AD101" s="116"/>
      <c r="AE101" s="117"/>
      <c r="AF101" s="118" t="e">
        <f>(AF33+AF39+AF25+AF27+AF29+AF70-AF18)/AF16</f>
        <v>#DIV/0!</v>
      </c>
      <c r="AG101" s="115"/>
      <c r="AH101" s="116"/>
      <c r="AI101" s="116"/>
      <c r="AJ101" s="117"/>
      <c r="AK101" s="118" t="e">
        <f>(AK33+AK39+AK25+AK27+AK29+AK70-AK18)/AK16</f>
        <v>#DIV/0!</v>
      </c>
      <c r="AL101" s="115"/>
      <c r="AM101" s="116"/>
      <c r="AN101" s="116"/>
      <c r="AO101" s="117"/>
      <c r="AP101" s="118" t="e">
        <f>(AP33+AP39+AP25+AP27+AP29+AP70-AP18)/AP16</f>
        <v>#DIV/0!</v>
      </c>
      <c r="AQ101" s="115"/>
      <c r="AR101" s="116"/>
      <c r="AS101" s="116"/>
      <c r="AT101" s="117"/>
      <c r="AU101" s="118" t="e">
        <f>(AU33+AU39+AU25+AU27+AU29+AU70-AU18)/AU16</f>
        <v>#DIV/0!</v>
      </c>
      <c r="AV101" s="115"/>
      <c r="AW101" s="116"/>
      <c r="AX101" s="116"/>
      <c r="AY101" s="117"/>
      <c r="AZ101" s="118" t="e">
        <f>(AZ33+AZ39+AZ25+AZ27+AZ29+AZ70-AZ18)/AZ16</f>
        <v>#DIV/0!</v>
      </c>
      <c r="BA101" s="115"/>
      <c r="BB101" s="116"/>
      <c r="BC101" s="116"/>
      <c r="BD101" s="117"/>
      <c r="BE101" s="118" t="e">
        <f>(BE33+BE39+BE25+BE27+BE29+BE70-BE18)/BE16</f>
        <v>#DIV/0!</v>
      </c>
      <c r="BF101" s="115"/>
      <c r="BG101" s="116"/>
      <c r="BH101" s="116"/>
      <c r="BI101" s="117"/>
      <c r="BJ101" s="118" t="e">
        <f>(BJ33+BJ39+BJ25+BJ27+BJ29+BJ70-BJ18)/BJ16</f>
        <v>#DIV/0!</v>
      </c>
      <c r="BK101" s="115"/>
      <c r="BL101" s="116"/>
      <c r="BM101" s="116"/>
      <c r="BN101" s="117"/>
      <c r="BO101" s="118" t="e">
        <f>(BO33+BO39+BO25+BO27+BO29+BO70-BO18)/BO16</f>
        <v>#DIV/0!</v>
      </c>
      <c r="BP101" s="115"/>
      <c r="BQ101" s="116"/>
      <c r="BR101" s="116"/>
      <c r="BS101" s="117"/>
      <c r="BT101" s="118" t="e">
        <f>(BT33+BT39+BT25+BT27+BT29+BT70-BT18)/BT16</f>
        <v>#DIV/0!</v>
      </c>
      <c r="BU101" s="115"/>
      <c r="BV101" s="116"/>
      <c r="BW101" s="116"/>
      <c r="BX101" s="117"/>
      <c r="BY101" s="118" t="e">
        <f>(BY33+BY39+BY25+BY27+BY29+BY70-BY18)/BY16</f>
        <v>#DIV/0!</v>
      </c>
    </row>
    <row r="102" spans="1:77" ht="32.25" customHeight="1" x14ac:dyDescent="0.25">
      <c r="B102" s="119" t="s">
        <v>74</v>
      </c>
      <c r="C102" s="120"/>
      <c r="D102" s="121"/>
      <c r="E102" s="121"/>
      <c r="F102" s="122"/>
      <c r="G102" s="123">
        <f>G101/G11</f>
        <v>0.39105333333333336</v>
      </c>
      <c r="H102" s="120"/>
      <c r="I102" s="121"/>
      <c r="J102" s="121"/>
      <c r="K102" s="122"/>
      <c r="L102" s="123" t="e">
        <f>L101/L11</f>
        <v>#DIV/0!</v>
      </c>
      <c r="M102" s="120"/>
      <c r="N102" s="121"/>
      <c r="O102" s="121"/>
      <c r="P102" s="122"/>
      <c r="Q102" s="123" t="e">
        <f>Q101/Q11</f>
        <v>#DIV/0!</v>
      </c>
      <c r="R102" s="120"/>
      <c r="S102" s="121"/>
      <c r="T102" s="121"/>
      <c r="U102" s="122"/>
      <c r="V102" s="123" t="e">
        <f>V101/V11</f>
        <v>#DIV/0!</v>
      </c>
      <c r="W102" s="120"/>
      <c r="X102" s="121"/>
      <c r="Y102" s="121"/>
      <c r="Z102" s="122"/>
      <c r="AA102" s="123" t="e">
        <f>AA101/AA11</f>
        <v>#DIV/0!</v>
      </c>
      <c r="AB102" s="120"/>
      <c r="AC102" s="121"/>
      <c r="AD102" s="121"/>
      <c r="AE102" s="122"/>
      <c r="AF102" s="123" t="e">
        <f>AF101/AF11</f>
        <v>#DIV/0!</v>
      </c>
      <c r="AG102" s="120"/>
      <c r="AH102" s="121"/>
      <c r="AI102" s="121"/>
      <c r="AJ102" s="122"/>
      <c r="AK102" s="123" t="e">
        <f>AK101/AK11</f>
        <v>#DIV/0!</v>
      </c>
      <c r="AL102" s="120"/>
      <c r="AM102" s="121"/>
      <c r="AN102" s="121"/>
      <c r="AO102" s="122"/>
      <c r="AP102" s="123" t="e">
        <f>AP101/AP11</f>
        <v>#DIV/0!</v>
      </c>
      <c r="AQ102" s="120"/>
      <c r="AR102" s="121"/>
      <c r="AS102" s="121"/>
      <c r="AT102" s="122"/>
      <c r="AU102" s="123" t="e">
        <f>AU101/AU11</f>
        <v>#DIV/0!</v>
      </c>
      <c r="AV102" s="120"/>
      <c r="AW102" s="121"/>
      <c r="AX102" s="121"/>
      <c r="AY102" s="122"/>
      <c r="AZ102" s="123" t="e">
        <f>AZ101/AZ11</f>
        <v>#DIV/0!</v>
      </c>
      <c r="BA102" s="120"/>
      <c r="BB102" s="121"/>
      <c r="BC102" s="121"/>
      <c r="BD102" s="122"/>
      <c r="BE102" s="123" t="e">
        <f>BE101/BE11</f>
        <v>#DIV/0!</v>
      </c>
      <c r="BF102" s="120"/>
      <c r="BG102" s="121"/>
      <c r="BH102" s="121"/>
      <c r="BI102" s="122"/>
      <c r="BJ102" s="123" t="e">
        <f>BJ101/BJ11</f>
        <v>#DIV/0!</v>
      </c>
      <c r="BK102" s="120"/>
      <c r="BL102" s="121"/>
      <c r="BM102" s="121"/>
      <c r="BN102" s="122"/>
      <c r="BO102" s="123" t="e">
        <f>BO101/BO11</f>
        <v>#DIV/0!</v>
      </c>
      <c r="BP102" s="120"/>
      <c r="BQ102" s="121"/>
      <c r="BR102" s="121"/>
      <c r="BS102" s="122"/>
      <c r="BT102" s="123" t="e">
        <f>BT101/BT11</f>
        <v>#DIV/0!</v>
      </c>
      <c r="BU102" s="120"/>
      <c r="BV102" s="121"/>
      <c r="BW102" s="121"/>
      <c r="BX102" s="122"/>
      <c r="BY102" s="123" t="e">
        <f>BY101/BY11</f>
        <v>#DIV/0!</v>
      </c>
    </row>
    <row r="103" spans="1:77" x14ac:dyDescent="0.25">
      <c r="B103" s="24"/>
      <c r="C103" s="21"/>
      <c r="G103" s="23"/>
      <c r="H103" s="21"/>
      <c r="K103" s="8"/>
      <c r="L103" s="23"/>
      <c r="M103" s="21"/>
      <c r="P103" s="8"/>
      <c r="Q103" s="23"/>
      <c r="R103" s="21"/>
      <c r="U103" s="8"/>
      <c r="V103" s="23"/>
      <c r="W103" s="21"/>
      <c r="Z103" s="8"/>
      <c r="AA103" s="23"/>
      <c r="AB103" s="21"/>
      <c r="AE103" s="8"/>
      <c r="AF103" s="23"/>
      <c r="AG103" s="21"/>
      <c r="AJ103" s="8"/>
      <c r="AK103" s="23"/>
      <c r="AL103" s="21"/>
      <c r="AO103" s="8"/>
      <c r="AP103" s="23"/>
      <c r="AQ103" s="21"/>
      <c r="AT103" s="8"/>
      <c r="AU103" s="23"/>
      <c r="AV103" s="21"/>
      <c r="AY103" s="8"/>
      <c r="AZ103" s="23"/>
      <c r="BA103" s="21"/>
      <c r="BD103" s="8"/>
      <c r="BE103" s="23"/>
      <c r="BF103" s="21"/>
      <c r="BI103" s="8"/>
      <c r="BJ103" s="23"/>
      <c r="BK103" s="21"/>
      <c r="BN103" s="8"/>
      <c r="BO103" s="23"/>
      <c r="BP103" s="21"/>
      <c r="BS103" s="8"/>
      <c r="BT103" s="23"/>
      <c r="BU103" s="21"/>
      <c r="BX103" s="8"/>
      <c r="BY103" s="23"/>
    </row>
    <row r="104" spans="1:77" ht="135" x14ac:dyDescent="0.25">
      <c r="A104" s="33" t="s">
        <v>75</v>
      </c>
      <c r="B104" s="107" t="s">
        <v>76</v>
      </c>
      <c r="C104" s="53"/>
      <c r="D104" s="125"/>
      <c r="E104" s="125"/>
      <c r="F104" s="126"/>
      <c r="G104" s="127">
        <f>G16/G95</f>
        <v>3.1602599419144224</v>
      </c>
      <c r="H104" s="53"/>
      <c r="I104" s="125"/>
      <c r="J104" s="125"/>
      <c r="K104" s="126"/>
      <c r="L104" s="127" t="e">
        <f>L16/L95</f>
        <v>#DIV/0!</v>
      </c>
      <c r="M104" s="53"/>
      <c r="N104" s="125"/>
      <c r="O104" s="125"/>
      <c r="P104" s="126"/>
      <c r="Q104" s="127" t="e">
        <f>Q16/Q95</f>
        <v>#DIV/0!</v>
      </c>
      <c r="R104" s="53"/>
      <c r="S104" s="125"/>
      <c r="T104" s="125"/>
      <c r="U104" s="126"/>
      <c r="V104" s="127" t="e">
        <f>V16/V95</f>
        <v>#DIV/0!</v>
      </c>
      <c r="W104" s="53"/>
      <c r="X104" s="125"/>
      <c r="Y104" s="125"/>
      <c r="Z104" s="126"/>
      <c r="AA104" s="127" t="e">
        <f>AA16/AA95</f>
        <v>#DIV/0!</v>
      </c>
      <c r="AB104" s="53"/>
      <c r="AC104" s="125"/>
      <c r="AD104" s="125"/>
      <c r="AE104" s="126"/>
      <c r="AF104" s="127" t="e">
        <f>AF16/AF95</f>
        <v>#DIV/0!</v>
      </c>
      <c r="AG104" s="53"/>
      <c r="AH104" s="125"/>
      <c r="AI104" s="125"/>
      <c r="AJ104" s="126"/>
      <c r="AK104" s="127" t="e">
        <f>AK16/AK95</f>
        <v>#DIV/0!</v>
      </c>
      <c r="AL104" s="53"/>
      <c r="AM104" s="125"/>
      <c r="AN104" s="125"/>
      <c r="AO104" s="126"/>
      <c r="AP104" s="127" t="e">
        <f>AP16/AP95</f>
        <v>#DIV/0!</v>
      </c>
      <c r="AQ104" s="53"/>
      <c r="AR104" s="125"/>
      <c r="AS104" s="125"/>
      <c r="AT104" s="126"/>
      <c r="AU104" s="127" t="e">
        <f>AU16/AU95</f>
        <v>#DIV/0!</v>
      </c>
      <c r="AV104" s="53"/>
      <c r="AW104" s="125"/>
      <c r="AX104" s="125"/>
      <c r="AY104" s="126"/>
      <c r="AZ104" s="127" t="e">
        <f>AZ16/AZ95</f>
        <v>#DIV/0!</v>
      </c>
      <c r="BA104" s="53"/>
      <c r="BB104" s="125"/>
      <c r="BC104" s="125"/>
      <c r="BD104" s="126"/>
      <c r="BE104" s="127" t="e">
        <f>BE16/BE95</f>
        <v>#DIV/0!</v>
      </c>
      <c r="BF104" s="53"/>
      <c r="BG104" s="125"/>
      <c r="BH104" s="125"/>
      <c r="BI104" s="126"/>
      <c r="BJ104" s="127" t="e">
        <f>BJ16/BJ95</f>
        <v>#DIV/0!</v>
      </c>
      <c r="BK104" s="53"/>
      <c r="BL104" s="125"/>
      <c r="BM104" s="125"/>
      <c r="BN104" s="126"/>
      <c r="BO104" s="127" t="e">
        <f>BO16/BO95</f>
        <v>#DIV/0!</v>
      </c>
      <c r="BP104" s="53"/>
      <c r="BQ104" s="125"/>
      <c r="BR104" s="125"/>
      <c r="BS104" s="126"/>
      <c r="BT104" s="127" t="e">
        <f>BT16/BT95</f>
        <v>#DIV/0!</v>
      </c>
      <c r="BU104" s="53"/>
      <c r="BV104" s="125"/>
      <c r="BW104" s="125"/>
      <c r="BX104" s="126"/>
      <c r="BY104" s="127" t="e">
        <f>BY16/BY95</f>
        <v>#DIV/0!</v>
      </c>
    </row>
  </sheetData>
  <mergeCells count="12">
    <mergeCell ref="A88:B88"/>
    <mergeCell ref="A94:B94"/>
    <mergeCell ref="A35:A36"/>
    <mergeCell ref="A39:B39"/>
    <mergeCell ref="A45:B45"/>
    <mergeCell ref="A70:B70"/>
    <mergeCell ref="A74:B74"/>
    <mergeCell ref="A1:G1"/>
    <mergeCell ref="A6:B6"/>
    <mergeCell ref="A7:B7"/>
    <mergeCell ref="A10:B10"/>
    <mergeCell ref="A33:B33"/>
  </mergeCells>
  <conditionalFormatting sqref="G91:BY92">
    <cfRule type="cellIs" dxfId="3" priority="2" operator="lessThan">
      <formula>0</formula>
    </cfRule>
    <cfRule type="cellIs" dxfId="2" priority="3" operator="greaterThan">
      <formula>0</formula>
    </cfRule>
  </conditionalFormatting>
  <dataValidations count="1">
    <dataValidation type="list" allowBlank="1" showInputMessage="1" showErrorMessage="1" sqref="G8 L8 Q8 V8 AA8 AF8 AK8 AP8 AU8 AZ8 BE8 BJ8 BO8 BT8 BY8" xr:uid="{98E0567A-4EAC-46BB-B4A1-DE42F4D7D097}">
      <formula1>"Nouveauté, Réédition, Réimpression"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8"/>
  <sheetViews>
    <sheetView topLeftCell="A85" zoomScaleNormal="100" workbookViewId="0">
      <selection activeCell="J90" sqref="J90"/>
    </sheetView>
  </sheetViews>
  <sheetFormatPr baseColWidth="10" defaultColWidth="10.7109375" defaultRowHeight="15" x14ac:dyDescent="0.25"/>
  <cols>
    <col min="1" max="1" width="55.140625" customWidth="1"/>
    <col min="2" max="2" width="35.5703125" customWidth="1"/>
    <col min="3" max="3" width="6.140625" customWidth="1"/>
    <col min="4" max="4" width="8.5703125" customWidth="1"/>
    <col min="5" max="6" width="6.140625" customWidth="1"/>
    <col min="7" max="7" width="14.7109375" customWidth="1"/>
  </cols>
  <sheetData>
    <row r="1" spans="1:16" ht="23.25" customHeight="1" x14ac:dyDescent="0.25">
      <c r="A1" s="128" t="s">
        <v>77</v>
      </c>
      <c r="B1" s="129" t="s">
        <v>78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3" spans="1:16" x14ac:dyDescent="0.25">
      <c r="A3" s="10"/>
      <c r="B3" s="7"/>
      <c r="C3" s="7"/>
      <c r="D3" s="7"/>
      <c r="E3" s="7"/>
      <c r="F3" s="8"/>
      <c r="G3" s="131">
        <v>1</v>
      </c>
    </row>
    <row r="4" spans="1:16" ht="15" customHeight="1" x14ac:dyDescent="0.25">
      <c r="A4" s="2" t="s">
        <v>8</v>
      </c>
      <c r="B4" s="2"/>
      <c r="C4" s="10"/>
      <c r="D4" s="10"/>
      <c r="E4" s="10"/>
      <c r="F4" s="8"/>
      <c r="G4" s="132">
        <v>44256</v>
      </c>
    </row>
    <row r="5" spans="1:16" ht="15" customHeight="1" x14ac:dyDescent="0.25">
      <c r="A5" s="2" t="s">
        <v>9</v>
      </c>
      <c r="B5" s="2"/>
      <c r="C5" s="10"/>
      <c r="D5" s="10"/>
      <c r="E5" s="10"/>
      <c r="F5" s="8"/>
      <c r="G5" s="133" t="s">
        <v>79</v>
      </c>
    </row>
    <row r="6" spans="1:16" x14ac:dyDescent="0.25">
      <c r="A6" s="10"/>
      <c r="B6" s="7"/>
      <c r="C6" s="7"/>
      <c r="D6" s="7"/>
      <c r="E6" s="7"/>
      <c r="F6" s="8"/>
      <c r="G6" s="134"/>
    </row>
    <row r="7" spans="1:16" ht="15" customHeight="1" x14ac:dyDescent="0.25">
      <c r="A7" s="2" t="s">
        <v>11</v>
      </c>
      <c r="B7" s="2"/>
      <c r="C7" s="10"/>
      <c r="D7" s="10"/>
      <c r="E7" s="10"/>
      <c r="F7" s="8"/>
      <c r="G7" s="7"/>
    </row>
    <row r="8" spans="1:16" x14ac:dyDescent="0.25">
      <c r="A8" s="24"/>
      <c r="B8" s="25" t="s">
        <v>12</v>
      </c>
      <c r="C8" s="27"/>
      <c r="D8" s="27"/>
      <c r="E8" s="27"/>
      <c r="F8" s="28"/>
      <c r="G8" s="135">
        <v>1000</v>
      </c>
    </row>
    <row r="9" spans="1:16" ht="12" customHeight="1" x14ac:dyDescent="0.25">
      <c r="A9" s="24"/>
      <c r="B9" s="24" t="s">
        <v>13</v>
      </c>
      <c r="C9" s="7"/>
      <c r="D9" s="7"/>
      <c r="E9" s="7"/>
      <c r="F9" s="8"/>
      <c r="G9" s="136">
        <v>50</v>
      </c>
    </row>
    <row r="10" spans="1:16" ht="16.5" customHeight="1" x14ac:dyDescent="0.25">
      <c r="A10" s="24"/>
      <c r="B10" s="24" t="s">
        <v>14</v>
      </c>
      <c r="C10" s="7"/>
      <c r="D10" s="7"/>
      <c r="E10" s="7"/>
      <c r="F10" s="8"/>
      <c r="G10" s="137">
        <f>G8-G9</f>
        <v>950</v>
      </c>
    </row>
    <row r="11" spans="1:16" ht="11.25" customHeight="1" x14ac:dyDescent="0.25">
      <c r="A11" s="24"/>
      <c r="B11" s="24"/>
      <c r="C11" s="7"/>
      <c r="D11" s="7"/>
      <c r="E11" s="7"/>
      <c r="F11" s="8"/>
      <c r="G11" s="138"/>
    </row>
    <row r="12" spans="1:16" ht="21.75" customHeight="1" x14ac:dyDescent="0.25">
      <c r="A12" s="24"/>
      <c r="B12" s="24" t="s">
        <v>15</v>
      </c>
      <c r="C12" s="7"/>
      <c r="D12" s="7"/>
      <c r="E12" s="7"/>
      <c r="F12" s="8"/>
      <c r="G12" s="139">
        <v>15</v>
      </c>
      <c r="I12" t="s">
        <v>80</v>
      </c>
    </row>
    <row r="13" spans="1:16" ht="20.25" customHeight="1" x14ac:dyDescent="0.25">
      <c r="A13" s="33" t="s">
        <v>16</v>
      </c>
      <c r="B13" s="34" t="s">
        <v>17</v>
      </c>
      <c r="C13" s="36"/>
      <c r="D13" s="36"/>
      <c r="E13" s="36"/>
      <c r="F13" s="37"/>
      <c r="G13" s="140">
        <f>G12/1.055</f>
        <v>14.218009478672986</v>
      </c>
    </row>
    <row r="14" spans="1:16" x14ac:dyDescent="0.25">
      <c r="A14" s="10"/>
      <c r="B14" s="7"/>
      <c r="C14" s="7"/>
      <c r="D14" s="7"/>
      <c r="E14" s="7"/>
      <c r="F14" s="8"/>
      <c r="G14" s="7"/>
    </row>
    <row r="15" spans="1:16" x14ac:dyDescent="0.25">
      <c r="A15" s="7"/>
      <c r="B15" s="25" t="s">
        <v>18</v>
      </c>
      <c r="C15" s="27"/>
      <c r="D15" s="27"/>
      <c r="E15" s="27"/>
      <c r="F15" s="28"/>
      <c r="G15" s="141">
        <v>250</v>
      </c>
    </row>
    <row r="16" spans="1:16" ht="16.5" customHeight="1" x14ac:dyDescent="0.25">
      <c r="A16" s="7"/>
      <c r="B16" s="40" t="s">
        <v>19</v>
      </c>
      <c r="C16" s="42"/>
      <c r="D16" s="42"/>
      <c r="E16" s="42"/>
      <c r="F16" s="8"/>
      <c r="G16" s="142">
        <f>G15/D22</f>
        <v>219.79166666666666</v>
      </c>
      <c r="I16" t="s">
        <v>81</v>
      </c>
    </row>
    <row r="17" spans="1:9" x14ac:dyDescent="0.25">
      <c r="A17" s="7"/>
      <c r="B17" s="24"/>
      <c r="C17" s="7"/>
      <c r="D17" s="7"/>
      <c r="E17" s="8"/>
      <c r="G17" s="138"/>
    </row>
    <row r="18" spans="1:9" ht="24" customHeight="1" x14ac:dyDescent="0.25">
      <c r="A18" s="44"/>
      <c r="B18" s="45" t="s">
        <v>20</v>
      </c>
      <c r="C18" s="7"/>
      <c r="D18" s="7"/>
      <c r="E18" s="7"/>
      <c r="F18" s="8"/>
      <c r="G18" s="143"/>
    </row>
    <row r="19" spans="1:9" ht="21" customHeight="1" x14ac:dyDescent="0.25">
      <c r="A19" s="44"/>
      <c r="B19" s="24" t="s">
        <v>21</v>
      </c>
      <c r="C19" s="7"/>
      <c r="D19" s="7"/>
      <c r="E19" s="7"/>
      <c r="F19" s="8"/>
      <c r="G19" s="144">
        <f>G43+G47+G52+G56+G59</f>
        <v>3408</v>
      </c>
    </row>
    <row r="20" spans="1:9" x14ac:dyDescent="0.25">
      <c r="A20" s="44"/>
      <c r="B20" s="24"/>
      <c r="C20" s="7"/>
      <c r="D20" s="7"/>
      <c r="E20" s="7"/>
      <c r="F20" s="8"/>
      <c r="G20" s="145"/>
    </row>
    <row r="21" spans="1:9" ht="21.75" customHeight="1" x14ac:dyDescent="0.25">
      <c r="A21" s="44"/>
      <c r="B21" s="146" t="s">
        <v>22</v>
      </c>
      <c r="C21" s="50"/>
      <c r="D21" s="50"/>
      <c r="E21" s="50"/>
      <c r="F21" s="51"/>
      <c r="G21" s="52">
        <f>IF(G19&lt;F22,G19,F22)</f>
        <v>1000</v>
      </c>
      <c r="I21" t="s">
        <v>82</v>
      </c>
    </row>
    <row r="22" spans="1:9" x14ac:dyDescent="0.25">
      <c r="A22" s="44"/>
      <c r="B22" s="147" t="s">
        <v>23</v>
      </c>
      <c r="C22" s="54">
        <v>0.08</v>
      </c>
      <c r="D22" s="55">
        <f>G13*C22</f>
        <v>1.1374407582938388</v>
      </c>
      <c r="E22" s="56">
        <v>1</v>
      </c>
      <c r="F22" s="58">
        <v>1000</v>
      </c>
      <c r="G22" s="55">
        <f>G21*D22</f>
        <v>1137.4407582938388</v>
      </c>
      <c r="I22" t="s">
        <v>83</v>
      </c>
    </row>
    <row r="23" spans="1:9" ht="21" customHeight="1" x14ac:dyDescent="0.25">
      <c r="A23" s="44"/>
      <c r="B23" s="49" t="s">
        <v>24</v>
      </c>
      <c r="C23" s="148"/>
      <c r="D23" s="149"/>
      <c r="E23" s="150"/>
      <c r="F23" s="151"/>
      <c r="G23" s="63">
        <f>IF((G19-G21)&lt;F22,G19-G21,F24-F22)</f>
        <v>1500</v>
      </c>
    </row>
    <row r="24" spans="1:9" x14ac:dyDescent="0.25">
      <c r="A24" s="44"/>
      <c r="B24" s="53" t="s">
        <v>25</v>
      </c>
      <c r="C24" s="152">
        <v>0.1</v>
      </c>
      <c r="D24" s="153">
        <f>C24*G13</f>
        <v>1.4218009478672986</v>
      </c>
      <c r="E24" s="154">
        <v>1001</v>
      </c>
      <c r="F24" s="155">
        <v>2500</v>
      </c>
      <c r="G24" s="68">
        <f>G23*D24</f>
        <v>2132.7014218009481</v>
      </c>
      <c r="I24" t="s">
        <v>84</v>
      </c>
    </row>
    <row r="25" spans="1:9" ht="16.5" customHeight="1" x14ac:dyDescent="0.25">
      <c r="A25" s="44"/>
      <c r="B25" s="49" t="s">
        <v>26</v>
      </c>
      <c r="C25" s="71"/>
      <c r="D25" s="72"/>
      <c r="E25" s="73"/>
      <c r="F25" s="74"/>
      <c r="G25" s="52">
        <f>IF(G19&gt;F24,G19-F24,)</f>
        <v>908</v>
      </c>
    </row>
    <row r="26" spans="1:9" x14ac:dyDescent="0.25">
      <c r="A26" s="44"/>
      <c r="B26" s="53" t="s">
        <v>27</v>
      </c>
      <c r="C26" s="54">
        <v>0.12</v>
      </c>
      <c r="D26" s="55">
        <f>C26*G13</f>
        <v>1.7061611374407584</v>
      </c>
      <c r="E26" s="56">
        <v>2501</v>
      </c>
      <c r="F26" s="58"/>
      <c r="G26" s="68">
        <f>G25*D26</f>
        <v>1549.1943127962086</v>
      </c>
    </row>
    <row r="27" spans="1:9" x14ac:dyDescent="0.25">
      <c r="A27" s="44"/>
      <c r="B27" s="15"/>
      <c r="C27" s="156"/>
      <c r="D27" s="76"/>
      <c r="E27" s="15"/>
      <c r="F27" s="16"/>
      <c r="G27" s="157"/>
    </row>
    <row r="28" spans="1:9" x14ac:dyDescent="0.25">
      <c r="A28" s="7"/>
      <c r="B28" s="7"/>
      <c r="C28" s="7"/>
      <c r="D28" s="7"/>
      <c r="E28" s="7"/>
      <c r="F28" s="8"/>
      <c r="G28" s="7"/>
    </row>
    <row r="29" spans="1:9" ht="15" customHeight="1" x14ac:dyDescent="0.25">
      <c r="A29" s="2" t="s">
        <v>29</v>
      </c>
      <c r="B29" s="2"/>
      <c r="C29" s="10"/>
      <c r="D29" s="10"/>
      <c r="E29" s="10"/>
      <c r="F29" s="8"/>
      <c r="G29" s="158">
        <f>SUM(G30:G33)</f>
        <v>2150</v>
      </c>
    </row>
    <row r="30" spans="1:9" ht="21" customHeight="1" x14ac:dyDescent="0.25">
      <c r="A30" s="42"/>
      <c r="B30" s="25" t="s">
        <v>30</v>
      </c>
      <c r="C30" s="27"/>
      <c r="D30" s="27"/>
      <c r="E30" s="27"/>
      <c r="F30" s="28"/>
      <c r="G30" s="141"/>
    </row>
    <row r="31" spans="1:9" ht="19.5" customHeight="1" x14ac:dyDescent="0.25">
      <c r="A31" s="1" t="s">
        <v>31</v>
      </c>
      <c r="B31" s="24" t="s">
        <v>32</v>
      </c>
      <c r="C31" s="7"/>
      <c r="D31" s="7"/>
      <c r="E31" s="7"/>
      <c r="F31" s="8"/>
      <c r="G31" s="159">
        <v>1700</v>
      </c>
    </row>
    <row r="32" spans="1:9" ht="16.5" customHeight="1" x14ac:dyDescent="0.25">
      <c r="A32" s="1"/>
      <c r="B32" s="24" t="s">
        <v>33</v>
      </c>
      <c r="C32" s="7"/>
      <c r="D32" s="7"/>
      <c r="E32" s="7"/>
      <c r="F32" s="8"/>
      <c r="G32" s="159"/>
    </row>
    <row r="33" spans="1:9" ht="18.75" customHeight="1" x14ac:dyDescent="0.25">
      <c r="A33" s="42"/>
      <c r="B33" s="34" t="s">
        <v>34</v>
      </c>
      <c r="C33" s="36"/>
      <c r="D33" s="36"/>
      <c r="E33" s="36"/>
      <c r="F33" s="37"/>
      <c r="G33" s="160">
        <v>450</v>
      </c>
    </row>
    <row r="34" spans="1:9" x14ac:dyDescent="0.25">
      <c r="A34" s="7"/>
      <c r="B34" s="7"/>
      <c r="C34" s="7"/>
      <c r="D34" s="7"/>
      <c r="E34" s="7"/>
      <c r="F34" s="8"/>
      <c r="G34" s="7"/>
    </row>
    <row r="35" spans="1:9" ht="15" customHeight="1" x14ac:dyDescent="0.25">
      <c r="A35" s="2" t="s">
        <v>35</v>
      </c>
      <c r="B35" s="2"/>
      <c r="C35" s="10"/>
      <c r="D35" s="10"/>
      <c r="E35" s="10"/>
      <c r="F35" s="8"/>
      <c r="G35" s="158">
        <f>SUM(G36:G39)</f>
        <v>400</v>
      </c>
    </row>
    <row r="36" spans="1:9" ht="30" customHeight="1" x14ac:dyDescent="0.25">
      <c r="A36" s="7"/>
      <c r="B36" s="25" t="s">
        <v>36</v>
      </c>
      <c r="C36" s="27"/>
      <c r="D36" s="27"/>
      <c r="E36" s="27"/>
      <c r="F36" s="28"/>
      <c r="G36" s="141"/>
    </row>
    <row r="37" spans="1:9" ht="19.5" customHeight="1" x14ac:dyDescent="0.25">
      <c r="A37" s="7"/>
      <c r="B37" s="24" t="s">
        <v>37</v>
      </c>
      <c r="C37" s="7"/>
      <c r="D37" s="7"/>
      <c r="E37" s="7"/>
      <c r="F37" s="8"/>
      <c r="G37" s="159">
        <v>200</v>
      </c>
    </row>
    <row r="38" spans="1:9" ht="17.25" customHeight="1" x14ac:dyDescent="0.25">
      <c r="A38" s="7"/>
      <c r="B38" s="24" t="s">
        <v>38</v>
      </c>
      <c r="C38" s="7"/>
      <c r="D38" s="7"/>
      <c r="E38" s="7"/>
      <c r="F38" s="8"/>
      <c r="G38" s="159">
        <v>200</v>
      </c>
    </row>
    <row r="39" spans="1:9" ht="20.25" customHeight="1" x14ac:dyDescent="0.25">
      <c r="A39" s="10"/>
      <c r="B39" s="34" t="s">
        <v>39</v>
      </c>
      <c r="C39" s="36"/>
      <c r="D39" s="36"/>
      <c r="E39" s="36"/>
      <c r="F39" s="37"/>
      <c r="G39" s="160"/>
    </row>
    <row r="40" spans="1:9" x14ac:dyDescent="0.25">
      <c r="A40" s="7"/>
      <c r="B40" s="7"/>
      <c r="C40" s="7"/>
      <c r="D40" s="7"/>
      <c r="E40" s="7"/>
      <c r="F40" s="8"/>
      <c r="G40" s="7"/>
    </row>
    <row r="41" spans="1:9" ht="15" customHeight="1" x14ac:dyDescent="0.25">
      <c r="A41" s="2" t="s">
        <v>40</v>
      </c>
      <c r="B41" s="2"/>
      <c r="C41" s="10"/>
      <c r="D41" s="10"/>
      <c r="E41" s="10"/>
      <c r="F41" s="8"/>
      <c r="G41" s="158">
        <f>SUM(G42:G63)</f>
        <v>33198.758293838866</v>
      </c>
    </row>
    <row r="42" spans="1:9" ht="36" customHeight="1" x14ac:dyDescent="0.25">
      <c r="A42" s="10"/>
      <c r="B42" s="84" t="s">
        <v>41</v>
      </c>
      <c r="C42" s="86"/>
      <c r="D42" s="86"/>
      <c r="E42" s="86"/>
      <c r="F42" s="28"/>
      <c r="G42" s="161">
        <v>1500</v>
      </c>
    </row>
    <row r="43" spans="1:9" ht="28.5" customHeight="1" x14ac:dyDescent="0.25">
      <c r="A43" s="10"/>
      <c r="B43" s="40" t="s">
        <v>42</v>
      </c>
      <c r="C43" s="42"/>
      <c r="D43" s="42"/>
      <c r="E43" s="42"/>
      <c r="F43" s="8"/>
      <c r="G43" s="136">
        <v>684</v>
      </c>
    </row>
    <row r="44" spans="1:9" x14ac:dyDescent="0.25">
      <c r="A44" s="10"/>
      <c r="B44" s="24"/>
      <c r="C44" s="7"/>
      <c r="D44" s="7"/>
      <c r="E44" s="7"/>
      <c r="F44" s="8"/>
      <c r="G44" s="138"/>
    </row>
    <row r="45" spans="1:9" x14ac:dyDescent="0.25">
      <c r="A45" s="7"/>
      <c r="B45" s="45" t="s">
        <v>43</v>
      </c>
      <c r="C45" s="10"/>
      <c r="D45" s="10"/>
      <c r="E45" s="10"/>
      <c r="F45" s="8"/>
      <c r="G45" s="162">
        <f>((G13*(1-F46))*G47)</f>
        <v>24423.696682464455</v>
      </c>
    </row>
    <row r="46" spans="1:9" ht="22.5" customHeight="1" x14ac:dyDescent="0.25">
      <c r="A46" s="33" t="s">
        <v>85</v>
      </c>
      <c r="B46" s="24" t="s">
        <v>45</v>
      </c>
      <c r="C46" s="7"/>
      <c r="D46" s="7"/>
      <c r="E46" s="7"/>
      <c r="F46" s="89">
        <v>0.3</v>
      </c>
      <c r="G46" s="138"/>
      <c r="I46" t="s">
        <v>86</v>
      </c>
    </row>
    <row r="47" spans="1:9" ht="18.75" customHeight="1" x14ac:dyDescent="0.25">
      <c r="A47" s="7"/>
      <c r="B47" s="40" t="s">
        <v>42</v>
      </c>
      <c r="C47" s="42"/>
      <c r="D47" s="42"/>
      <c r="E47" s="42"/>
      <c r="F47" s="8"/>
      <c r="G47" s="136">
        <v>2454</v>
      </c>
      <c r="I47" t="s">
        <v>87</v>
      </c>
    </row>
    <row r="48" spans="1:9" x14ac:dyDescent="0.25">
      <c r="A48" s="7"/>
      <c r="B48" s="40"/>
      <c r="C48" s="42"/>
      <c r="D48" s="42"/>
      <c r="E48" s="42"/>
      <c r="F48" s="8"/>
      <c r="G48" s="138"/>
      <c r="I48" t="s">
        <v>88</v>
      </c>
    </row>
    <row r="49" spans="1:7" x14ac:dyDescent="0.25">
      <c r="A49" s="7"/>
      <c r="B49" s="45"/>
      <c r="C49" s="10"/>
      <c r="D49" s="10"/>
      <c r="E49" s="10"/>
      <c r="F49" s="8"/>
      <c r="G49" s="138"/>
    </row>
    <row r="50" spans="1:7" ht="21" customHeight="1" x14ac:dyDescent="0.25">
      <c r="A50" s="7"/>
      <c r="B50" s="45" t="s">
        <v>46</v>
      </c>
      <c r="C50" s="10"/>
      <c r="D50" s="10"/>
      <c r="E50" s="10"/>
      <c r="F50" s="8"/>
      <c r="G50" s="162">
        <f>(G13*(1-F51))*G52</f>
        <v>647.06161137440768</v>
      </c>
    </row>
    <row r="51" spans="1:7" ht="23.25" customHeight="1" x14ac:dyDescent="0.25">
      <c r="A51" s="33" t="s">
        <v>89</v>
      </c>
      <c r="B51" s="24" t="s">
        <v>45</v>
      </c>
      <c r="C51" s="7"/>
      <c r="D51" s="7"/>
      <c r="E51" s="7"/>
      <c r="F51" s="89">
        <v>0.59</v>
      </c>
      <c r="G51" s="138"/>
    </row>
    <row r="52" spans="1:7" ht="23.25" customHeight="1" x14ac:dyDescent="0.25">
      <c r="A52" s="7"/>
      <c r="B52" s="40" t="s">
        <v>42</v>
      </c>
      <c r="C52" s="42"/>
      <c r="D52" s="42"/>
      <c r="E52" s="42"/>
      <c r="F52" s="8"/>
      <c r="G52" s="136">
        <v>111</v>
      </c>
    </row>
    <row r="53" spans="1:7" x14ac:dyDescent="0.25">
      <c r="A53" s="7"/>
      <c r="B53" s="40"/>
      <c r="C53" s="42"/>
      <c r="D53" s="42"/>
      <c r="E53" s="42"/>
      <c r="F53" s="8"/>
      <c r="G53" s="138"/>
    </row>
    <row r="54" spans="1:7" x14ac:dyDescent="0.25">
      <c r="A54" s="7"/>
      <c r="B54" s="45"/>
      <c r="C54" s="10"/>
      <c r="D54" s="10"/>
      <c r="E54" s="10"/>
      <c r="F54" s="8"/>
      <c r="G54" s="138"/>
    </row>
    <row r="55" spans="1:7" ht="18" customHeight="1" x14ac:dyDescent="0.25">
      <c r="A55" s="7"/>
      <c r="B55" s="45" t="s">
        <v>48</v>
      </c>
      <c r="C55" s="10"/>
      <c r="D55" s="10"/>
      <c r="E55" s="10"/>
      <c r="F55" s="8"/>
      <c r="G55" s="159">
        <v>1265</v>
      </c>
    </row>
    <row r="56" spans="1:7" ht="21.75" customHeight="1" x14ac:dyDescent="0.25">
      <c r="A56" s="7"/>
      <c r="B56" s="40" t="s">
        <v>42</v>
      </c>
      <c r="C56" s="42"/>
      <c r="D56" s="42"/>
      <c r="E56" s="42"/>
      <c r="F56" s="8"/>
      <c r="G56" s="136">
        <v>125</v>
      </c>
    </row>
    <row r="57" spans="1:7" x14ac:dyDescent="0.25">
      <c r="A57" s="7"/>
      <c r="B57" s="45"/>
      <c r="C57" s="10"/>
      <c r="D57" s="10"/>
      <c r="E57" s="10"/>
      <c r="F57" s="8"/>
      <c r="G57" s="138"/>
    </row>
    <row r="58" spans="1:7" ht="27" customHeight="1" x14ac:dyDescent="0.25">
      <c r="A58" s="7"/>
      <c r="B58" s="45" t="s">
        <v>49</v>
      </c>
      <c r="C58" s="10"/>
      <c r="D58" s="10"/>
      <c r="E58" s="10"/>
      <c r="F58" s="8"/>
      <c r="G58" s="159">
        <v>455</v>
      </c>
    </row>
    <row r="59" spans="1:7" ht="18.75" customHeight="1" x14ac:dyDescent="0.25">
      <c r="A59" s="7"/>
      <c r="B59" s="40" t="s">
        <v>42</v>
      </c>
      <c r="C59" s="42"/>
      <c r="D59" s="42"/>
      <c r="E59" s="42"/>
      <c r="F59" s="8"/>
      <c r="G59" s="136">
        <v>34</v>
      </c>
    </row>
    <row r="60" spans="1:7" x14ac:dyDescent="0.25">
      <c r="A60" s="7"/>
      <c r="B60" s="24"/>
      <c r="C60" s="7"/>
      <c r="D60" s="7"/>
      <c r="E60" s="7"/>
      <c r="F60" s="8"/>
      <c r="G60" s="138"/>
    </row>
    <row r="61" spans="1:7" ht="18.75" customHeight="1" x14ac:dyDescent="0.25">
      <c r="A61" s="33" t="s">
        <v>50</v>
      </c>
      <c r="B61" s="45" t="s">
        <v>51</v>
      </c>
      <c r="C61" s="10"/>
      <c r="D61" s="10"/>
      <c r="E61" s="10"/>
      <c r="F61" s="8"/>
      <c r="G61" s="159">
        <v>1000</v>
      </c>
    </row>
    <row r="62" spans="1:7" x14ac:dyDescent="0.25">
      <c r="A62" s="7"/>
      <c r="B62" s="45"/>
      <c r="C62" s="10"/>
      <c r="D62" s="10"/>
      <c r="E62" s="10"/>
      <c r="F62" s="8"/>
      <c r="G62" s="138"/>
    </row>
    <row r="63" spans="1:7" ht="18" customHeight="1" x14ac:dyDescent="0.25">
      <c r="A63" s="7"/>
      <c r="B63" s="90" t="s">
        <v>52</v>
      </c>
      <c r="C63" s="92"/>
      <c r="D63" s="92"/>
      <c r="E63" s="92"/>
      <c r="F63" s="37"/>
      <c r="G63" s="160">
        <v>500</v>
      </c>
    </row>
    <row r="64" spans="1:7" x14ac:dyDescent="0.25">
      <c r="A64" s="7"/>
      <c r="B64" s="7"/>
      <c r="C64" s="7"/>
      <c r="D64" s="7"/>
      <c r="E64" s="7"/>
      <c r="F64" s="8"/>
      <c r="G64" s="7"/>
    </row>
    <row r="65" spans="1:9" x14ac:dyDescent="0.25">
      <c r="A65" s="7"/>
      <c r="B65" s="7"/>
      <c r="C65" s="7"/>
      <c r="D65" s="7"/>
      <c r="E65" s="7"/>
      <c r="F65" s="8"/>
      <c r="G65" s="7"/>
    </row>
    <row r="66" spans="1:9" ht="15" customHeight="1" x14ac:dyDescent="0.25">
      <c r="A66" s="2" t="s">
        <v>53</v>
      </c>
      <c r="B66" s="2"/>
      <c r="C66" s="10"/>
      <c r="D66" s="10"/>
      <c r="E66" s="10"/>
      <c r="F66" s="8"/>
      <c r="G66" s="163">
        <f>SUM(G67:G68)</f>
        <v>382.5</v>
      </c>
    </row>
    <row r="67" spans="1:9" ht="21.75" customHeight="1" x14ac:dyDescent="0.25">
      <c r="A67" s="44"/>
      <c r="B67" s="94" t="s">
        <v>54</v>
      </c>
      <c r="C67" s="96"/>
      <c r="D67" s="96"/>
      <c r="E67" s="96"/>
      <c r="F67" s="97">
        <v>0.15</v>
      </c>
      <c r="G67" s="164">
        <f>(G29+G35)*F67</f>
        <v>382.5</v>
      </c>
      <c r="I67" t="s">
        <v>90</v>
      </c>
    </row>
    <row r="68" spans="1:9" x14ac:dyDescent="0.25">
      <c r="A68" s="7"/>
      <c r="B68" s="99"/>
      <c r="C68" s="101"/>
      <c r="D68" s="101"/>
      <c r="E68" s="101"/>
      <c r="F68" s="37"/>
      <c r="G68" s="165"/>
      <c r="I68" t="s">
        <v>91</v>
      </c>
    </row>
    <row r="69" spans="1:9" x14ac:dyDescent="0.25">
      <c r="A69" s="7"/>
      <c r="B69" s="7"/>
      <c r="C69" s="7"/>
      <c r="D69" s="7"/>
      <c r="E69" s="7"/>
      <c r="F69" s="8"/>
      <c r="G69" s="7"/>
    </row>
    <row r="70" spans="1:9" ht="15" customHeight="1" x14ac:dyDescent="0.25">
      <c r="A70" s="2" t="s">
        <v>55</v>
      </c>
      <c r="B70" s="2"/>
      <c r="C70" s="10"/>
      <c r="D70" s="10"/>
      <c r="E70" s="10"/>
      <c r="F70" s="8"/>
      <c r="G70" s="7"/>
    </row>
    <row r="71" spans="1:9" ht="20.25" customHeight="1" x14ac:dyDescent="0.25">
      <c r="A71" s="7"/>
      <c r="B71" s="84" t="s">
        <v>56</v>
      </c>
      <c r="C71" s="86"/>
      <c r="D71" s="86"/>
      <c r="E71" s="86"/>
      <c r="F71" s="28"/>
      <c r="G71" s="166">
        <f>G42+G45+G50+G55+G58+(G61/2)</f>
        <v>28790.758293838862</v>
      </c>
    </row>
    <row r="72" spans="1:9" ht="18.75" customHeight="1" x14ac:dyDescent="0.25">
      <c r="A72" s="7"/>
      <c r="B72" s="45" t="s">
        <v>57</v>
      </c>
      <c r="C72" s="10"/>
      <c r="D72" s="10"/>
      <c r="E72" s="10"/>
      <c r="F72" s="8"/>
      <c r="G72" s="167">
        <f>(G73+G74+G77+G78)+(G76-G75)-G80</f>
        <v>7501.8364928909959</v>
      </c>
    </row>
    <row r="73" spans="1:9" ht="23.25" customHeight="1" x14ac:dyDescent="0.25">
      <c r="A73" s="7"/>
      <c r="B73" s="40" t="s">
        <v>29</v>
      </c>
      <c r="C73" s="42"/>
      <c r="D73" s="42"/>
      <c r="E73" s="42"/>
      <c r="F73" s="8"/>
      <c r="G73" s="162">
        <f>G29</f>
        <v>2150</v>
      </c>
    </row>
    <row r="74" spans="1:9" ht="16.5" customHeight="1" x14ac:dyDescent="0.25">
      <c r="A74" s="7"/>
      <c r="B74" s="40" t="s">
        <v>35</v>
      </c>
      <c r="C74" s="42"/>
      <c r="D74" s="42"/>
      <c r="E74" s="42"/>
      <c r="F74" s="8"/>
      <c r="G74" s="162">
        <f>G35</f>
        <v>400</v>
      </c>
    </row>
    <row r="75" spans="1:9" ht="18" customHeight="1" x14ac:dyDescent="0.25">
      <c r="A75" s="7"/>
      <c r="B75" s="40" t="s">
        <v>92</v>
      </c>
      <c r="C75" s="42"/>
      <c r="D75" s="42"/>
      <c r="E75" s="42"/>
      <c r="F75" s="8"/>
      <c r="G75" s="162">
        <f>G15</f>
        <v>250</v>
      </c>
    </row>
    <row r="76" spans="1:9" ht="16.5" customHeight="1" x14ac:dyDescent="0.25">
      <c r="A76" s="7"/>
      <c r="B76" s="40" t="s">
        <v>58</v>
      </c>
      <c r="C76" s="42"/>
      <c r="D76" s="42"/>
      <c r="E76" s="42"/>
      <c r="F76" s="8"/>
      <c r="G76" s="162">
        <f>(G22+G24+G26)</f>
        <v>4819.3364928909959</v>
      </c>
    </row>
    <row r="77" spans="1:9" ht="16.5" customHeight="1" x14ac:dyDescent="0.25">
      <c r="A77" s="7"/>
      <c r="B77" s="40" t="s">
        <v>59</v>
      </c>
      <c r="C77" s="42"/>
      <c r="D77" s="42"/>
      <c r="E77" s="42"/>
      <c r="F77" s="8"/>
      <c r="G77" s="162">
        <f>G61/2</f>
        <v>500</v>
      </c>
    </row>
    <row r="78" spans="1:9" ht="15.75" customHeight="1" x14ac:dyDescent="0.25">
      <c r="A78" s="7"/>
      <c r="B78" s="40" t="s">
        <v>54</v>
      </c>
      <c r="C78" s="42"/>
      <c r="D78" s="42"/>
      <c r="E78" s="42"/>
      <c r="F78" s="8"/>
      <c r="G78" s="162">
        <f>G67</f>
        <v>382.5</v>
      </c>
    </row>
    <row r="79" spans="1:9" x14ac:dyDescent="0.25">
      <c r="A79" s="7"/>
      <c r="B79" s="40"/>
      <c r="C79" s="42"/>
      <c r="D79" s="42"/>
      <c r="E79" s="42"/>
      <c r="F79" s="8"/>
      <c r="G79" s="137"/>
    </row>
    <row r="80" spans="1:9" ht="19.5" customHeight="1" x14ac:dyDescent="0.25">
      <c r="A80" s="7"/>
      <c r="B80" s="99" t="s">
        <v>93</v>
      </c>
      <c r="C80" s="101"/>
      <c r="D80" s="101"/>
      <c r="E80" s="101"/>
      <c r="F80" s="37"/>
      <c r="G80" s="165">
        <f>G63</f>
        <v>500</v>
      </c>
    </row>
    <row r="81" spans="1:9" x14ac:dyDescent="0.25">
      <c r="A81" s="7"/>
      <c r="B81" s="104"/>
      <c r="C81" s="104"/>
      <c r="D81" s="104"/>
      <c r="E81" s="104"/>
      <c r="F81" s="28"/>
      <c r="G81" s="168"/>
    </row>
    <row r="82" spans="1:9" ht="15" customHeight="1" x14ac:dyDescent="0.25">
      <c r="A82" s="2" t="s">
        <v>61</v>
      </c>
      <c r="B82" s="2"/>
      <c r="C82" s="10"/>
      <c r="D82" s="10"/>
      <c r="E82" s="10"/>
      <c r="F82" s="8"/>
      <c r="G82" s="158">
        <f>G85</f>
        <v>21288.921800947865</v>
      </c>
    </row>
    <row r="83" spans="1:9" ht="18.75" customHeight="1" x14ac:dyDescent="0.25">
      <c r="A83" s="7"/>
      <c r="B83" s="107" t="s">
        <v>56</v>
      </c>
      <c r="C83" s="109"/>
      <c r="D83" s="109"/>
      <c r="E83" s="109"/>
      <c r="F83" s="110"/>
      <c r="G83" s="164">
        <f>G71</f>
        <v>28790.758293838862</v>
      </c>
    </row>
    <row r="84" spans="1:9" ht="18" customHeight="1" x14ac:dyDescent="0.25">
      <c r="A84" s="7"/>
      <c r="B84" s="107" t="s">
        <v>57</v>
      </c>
      <c r="C84" s="109"/>
      <c r="D84" s="109"/>
      <c r="E84" s="109"/>
      <c r="F84" s="110"/>
      <c r="G84" s="169">
        <f>G72</f>
        <v>7501.8364928909959</v>
      </c>
    </row>
    <row r="85" spans="1:9" x14ac:dyDescent="0.25">
      <c r="A85" s="7"/>
      <c r="B85" s="107" t="s">
        <v>62</v>
      </c>
      <c r="C85" s="109"/>
      <c r="D85" s="109"/>
      <c r="E85" s="109"/>
      <c r="F85" s="110"/>
      <c r="G85" s="170">
        <f>G83-G84</f>
        <v>21288.921800947865</v>
      </c>
      <c r="I85" t="s">
        <v>94</v>
      </c>
    </row>
    <row r="86" spans="1:9" ht="18" customHeight="1" x14ac:dyDescent="0.25">
      <c r="A86" s="7"/>
      <c r="B86" s="107" t="s">
        <v>63</v>
      </c>
      <c r="C86" s="109"/>
      <c r="D86" s="109"/>
      <c r="E86" s="109"/>
      <c r="F86" s="110"/>
      <c r="G86" s="171">
        <f>G85/G83</f>
        <v>0.73943595315110655</v>
      </c>
      <c r="I86" t="s">
        <v>95</v>
      </c>
    </row>
    <row r="87" spans="1:9" x14ac:dyDescent="0.25">
      <c r="A87" s="7"/>
      <c r="B87" s="7"/>
      <c r="C87" s="7"/>
      <c r="D87" s="7"/>
      <c r="E87" s="7"/>
      <c r="F87" s="8"/>
      <c r="G87" s="7"/>
      <c r="I87" t="s">
        <v>96</v>
      </c>
    </row>
    <row r="88" spans="1:9" ht="15" customHeight="1" x14ac:dyDescent="0.25">
      <c r="A88" s="2" t="s">
        <v>64</v>
      </c>
      <c r="B88" s="2"/>
      <c r="C88" s="10"/>
      <c r="D88" s="10"/>
      <c r="E88" s="10"/>
      <c r="F88" s="8"/>
      <c r="G88" s="7"/>
    </row>
    <row r="89" spans="1:9" ht="21" customHeight="1" x14ac:dyDescent="0.25">
      <c r="A89" s="33" t="s">
        <v>65</v>
      </c>
      <c r="B89" s="25" t="s">
        <v>66</v>
      </c>
      <c r="C89" s="27"/>
      <c r="D89" s="27"/>
      <c r="E89" s="27"/>
      <c r="F89" s="28"/>
      <c r="G89" s="166">
        <f>((G29+G35+G66)-G80)/G8</f>
        <v>2.4325000000000001</v>
      </c>
    </row>
    <row r="90" spans="1:9" x14ac:dyDescent="0.25">
      <c r="A90" s="10"/>
      <c r="B90" s="24"/>
      <c r="C90" s="7"/>
      <c r="D90" s="7"/>
      <c r="E90" s="7"/>
      <c r="F90" s="8"/>
      <c r="G90" s="172"/>
    </row>
    <row r="91" spans="1:9" ht="53.25" customHeight="1" x14ac:dyDescent="0.25">
      <c r="A91" s="33" t="s">
        <v>67</v>
      </c>
      <c r="B91" s="114" t="s">
        <v>68</v>
      </c>
      <c r="C91" s="116"/>
      <c r="D91" s="116"/>
      <c r="E91" s="116"/>
      <c r="F91" s="117"/>
      <c r="G91" s="173">
        <f>(G29+G35+G66+G22+G24+G26-G15)/(G13*(1-F46))</f>
        <v>753.75595238095229</v>
      </c>
      <c r="I91" t="s">
        <v>97</v>
      </c>
    </row>
    <row r="92" spans="1:9" ht="60.75" customHeight="1" x14ac:dyDescent="0.25">
      <c r="A92" s="33" t="s">
        <v>69</v>
      </c>
      <c r="B92" s="119" t="s">
        <v>70</v>
      </c>
      <c r="C92" s="121"/>
      <c r="D92" s="121"/>
      <c r="E92" s="121"/>
      <c r="F92" s="122"/>
      <c r="G92" s="174">
        <f>G91/G8</f>
        <v>0.75375595238095228</v>
      </c>
      <c r="I92" t="s">
        <v>98</v>
      </c>
    </row>
    <row r="93" spans="1:9" ht="21" customHeight="1" x14ac:dyDescent="0.25">
      <c r="A93" s="124"/>
      <c r="B93" s="114" t="s">
        <v>71</v>
      </c>
      <c r="C93" s="116"/>
      <c r="D93" s="116"/>
      <c r="E93" s="116"/>
      <c r="F93" s="117"/>
      <c r="G93" s="173">
        <f>(G29+G35+G22+G24+G26+G66-G15)/(G13*(1-F51))</f>
        <v>1286.9004065040649</v>
      </c>
      <c r="I93" t="s">
        <v>99</v>
      </c>
    </row>
    <row r="94" spans="1:9" ht="20.25" customHeight="1" x14ac:dyDescent="0.25">
      <c r="A94" s="7"/>
      <c r="B94" s="119" t="s">
        <v>72</v>
      </c>
      <c r="C94" s="121"/>
      <c r="D94" s="121"/>
      <c r="E94" s="121"/>
      <c r="F94" s="122"/>
      <c r="G94" s="174">
        <f>G93/G8</f>
        <v>1.286900406504065</v>
      </c>
    </row>
    <row r="95" spans="1:9" ht="15.75" customHeight="1" x14ac:dyDescent="0.25">
      <c r="A95" s="7"/>
      <c r="B95" s="114" t="s">
        <v>73</v>
      </c>
      <c r="C95" s="116"/>
      <c r="D95" s="116"/>
      <c r="E95" s="116"/>
      <c r="F95" s="117"/>
      <c r="G95" s="173">
        <f>(G29+G35+G22+G24+G26+G66-G15)/G13</f>
        <v>527.62916666666661</v>
      </c>
      <c r="I95" t="s">
        <v>100</v>
      </c>
    </row>
    <row r="96" spans="1:9" ht="24" customHeight="1" x14ac:dyDescent="0.25">
      <c r="A96" s="7"/>
      <c r="B96" s="119" t="s">
        <v>74</v>
      </c>
      <c r="C96" s="121"/>
      <c r="D96" s="121"/>
      <c r="E96" s="121"/>
      <c r="F96" s="122"/>
      <c r="G96" s="174">
        <f>G95/G8</f>
        <v>0.52762916666666659</v>
      </c>
      <c r="I96" t="s">
        <v>101</v>
      </c>
    </row>
    <row r="97" spans="1:7" x14ac:dyDescent="0.25">
      <c r="A97" s="7"/>
      <c r="B97" s="24"/>
      <c r="C97" s="7"/>
      <c r="D97" s="7"/>
      <c r="E97" s="7"/>
      <c r="F97" s="8"/>
      <c r="G97" s="138"/>
    </row>
    <row r="98" spans="1:7" ht="93" customHeight="1" x14ac:dyDescent="0.25">
      <c r="A98" s="33" t="s">
        <v>75</v>
      </c>
      <c r="B98" s="107" t="s">
        <v>76</v>
      </c>
      <c r="C98" s="109"/>
      <c r="D98" s="109"/>
      <c r="E98" s="109"/>
      <c r="F98" s="110"/>
      <c r="G98" s="175">
        <f>G13/G89</f>
        <v>5.8450193129179793</v>
      </c>
    </row>
  </sheetData>
  <mergeCells count="11">
    <mergeCell ref="A88:B88"/>
    <mergeCell ref="A35:B35"/>
    <mergeCell ref="A41:B41"/>
    <mergeCell ref="A66:B66"/>
    <mergeCell ref="A70:B70"/>
    <mergeCell ref="A82:B82"/>
    <mergeCell ref="A4:B4"/>
    <mergeCell ref="A5:B5"/>
    <mergeCell ref="A7:B7"/>
    <mergeCell ref="A29:B29"/>
    <mergeCell ref="A31:A32"/>
  </mergeCells>
  <conditionalFormatting sqref="G85:G86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 CP</vt:lpstr>
      <vt:lpstr>Compte prévisionnel</vt:lpstr>
      <vt:lpstr>Exemple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dc:description/>
  <cp:lastModifiedBy>Charline Roguet</cp:lastModifiedBy>
  <cp:revision>40</cp:revision>
  <dcterms:created xsi:type="dcterms:W3CDTF">2020-06-02T15:20:50Z</dcterms:created>
  <dcterms:modified xsi:type="dcterms:W3CDTF">2025-10-28T11:46:41Z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